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gineer\Desktop\"/>
    </mc:Choice>
  </mc:AlternateContent>
  <xr:revisionPtr revIDLastSave="0" documentId="13_ncr:1_{45EFE4CB-ED7E-4794-8091-5B5FCD015FB2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DETAILED ESTIMATE" sheetId="7" r:id="rId1"/>
    <sheet name="SUMMARY" sheetId="9" r:id="rId2"/>
  </sheets>
  <definedNames>
    <definedName name="_xlnm._FilterDatabase" localSheetId="0" hidden="1">'DETAILED ESTIMATE'!$E$1:$K$326</definedName>
    <definedName name="_xlnm.Print_Area" localSheetId="0">'DETAILED ESTIMATE'!$A$1:$O$326</definedName>
    <definedName name="_xlnm.Print_Area" localSheetId="1">SUMMARY!$A$1:$J$27</definedName>
    <definedName name="_xlnm.Print_Titles" localSheetId="0">'DETAILED ESTIMATE'!$1:$7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20" i="7" l="1"/>
  <c r="M10" i="7"/>
  <c r="M11" i="7"/>
  <c r="M12" i="7"/>
  <c r="M13" i="7"/>
  <c r="M14" i="7"/>
  <c r="M15" i="7"/>
  <c r="M16" i="7"/>
  <c r="M17" i="7"/>
  <c r="D5" i="9"/>
  <c r="G119" i="7"/>
  <c r="K119" i="7" s="1"/>
  <c r="F124" i="7"/>
  <c r="G124" i="7" s="1"/>
  <c r="F123" i="7"/>
  <c r="G123" i="7" s="1"/>
  <c r="F122" i="7"/>
  <c r="G122" i="7" s="1"/>
  <c r="F121" i="7"/>
  <c r="G121" i="7" s="1"/>
  <c r="F120" i="7"/>
  <c r="G120" i="7" s="1"/>
  <c r="F118" i="7"/>
  <c r="G118" i="7" s="1"/>
  <c r="N117" i="7"/>
  <c r="M117" i="7"/>
  <c r="L117" i="7"/>
  <c r="K117" i="7"/>
  <c r="J117" i="7"/>
  <c r="I117" i="7"/>
  <c r="G117" i="7"/>
  <c r="F117" i="7"/>
  <c r="A117" i="7"/>
  <c r="F116" i="7"/>
  <c r="G116" i="7" s="1"/>
  <c r="F115" i="7"/>
  <c r="G115" i="7" s="1"/>
  <c r="F114" i="7"/>
  <c r="G114" i="7" s="1"/>
  <c r="F86" i="7"/>
  <c r="G86" i="7" s="1"/>
  <c r="N85" i="7"/>
  <c r="M85" i="7"/>
  <c r="L85" i="7"/>
  <c r="K85" i="7"/>
  <c r="J85" i="7"/>
  <c r="I85" i="7"/>
  <c r="G85" i="7"/>
  <c r="F85" i="7"/>
  <c r="A85" i="7"/>
  <c r="F84" i="7"/>
  <c r="G84" i="7" s="1"/>
  <c r="F83" i="7"/>
  <c r="G83" i="7" s="1"/>
  <c r="F82" i="7"/>
  <c r="G82" i="7" s="1"/>
  <c r="F81" i="7"/>
  <c r="G81" i="7" s="1"/>
  <c r="F80" i="7"/>
  <c r="G80" i="7" s="1"/>
  <c r="N79" i="7"/>
  <c r="M79" i="7"/>
  <c r="L79" i="7"/>
  <c r="K79" i="7"/>
  <c r="J79" i="7"/>
  <c r="I79" i="7"/>
  <c r="G79" i="7"/>
  <c r="F79" i="7"/>
  <c r="A79" i="7"/>
  <c r="F78" i="7"/>
  <c r="G78" i="7" s="1"/>
  <c r="F77" i="7"/>
  <c r="G77" i="7" s="1"/>
  <c r="F76" i="7"/>
  <c r="G76" i="7" s="1"/>
  <c r="F75" i="7"/>
  <c r="G75" i="7" s="1"/>
  <c r="F74" i="7"/>
  <c r="G74" i="7" s="1"/>
  <c r="F73" i="7"/>
  <c r="G73" i="7" s="1"/>
  <c r="N72" i="7"/>
  <c r="M72" i="7"/>
  <c r="L72" i="7"/>
  <c r="K72" i="7"/>
  <c r="J72" i="7"/>
  <c r="I72" i="7"/>
  <c r="G72" i="7"/>
  <c r="F72" i="7"/>
  <c r="A72" i="7"/>
  <c r="F71" i="7"/>
  <c r="G71" i="7" s="1"/>
  <c r="F70" i="7"/>
  <c r="G70" i="7" s="1"/>
  <c r="F69" i="7"/>
  <c r="G69" i="7" s="1"/>
  <c r="F68" i="7"/>
  <c r="G68" i="7" s="1"/>
  <c r="F67" i="7"/>
  <c r="G67" i="7" s="1"/>
  <c r="N66" i="7"/>
  <c r="M66" i="7"/>
  <c r="L66" i="7"/>
  <c r="K66" i="7"/>
  <c r="J66" i="7"/>
  <c r="I66" i="7"/>
  <c r="G66" i="7"/>
  <c r="F66" i="7"/>
  <c r="A66" i="7"/>
  <c r="F65" i="7"/>
  <c r="G65" i="7" s="1"/>
  <c r="F64" i="7"/>
  <c r="G64" i="7" s="1"/>
  <c r="F63" i="7"/>
  <c r="G63" i="7" s="1"/>
  <c r="F62" i="7"/>
  <c r="G62" i="7" s="1"/>
  <c r="N61" i="7"/>
  <c r="M61" i="7"/>
  <c r="L61" i="7"/>
  <c r="K61" i="7"/>
  <c r="J61" i="7"/>
  <c r="I61" i="7"/>
  <c r="G61" i="7"/>
  <c r="F61" i="7"/>
  <c r="A61" i="7"/>
  <c r="F60" i="7"/>
  <c r="G60" i="7" s="1"/>
  <c r="F59" i="7"/>
  <c r="G59" i="7" s="1"/>
  <c r="F58" i="7"/>
  <c r="G58" i="7" s="1"/>
  <c r="F57" i="7"/>
  <c r="G57" i="7" s="1"/>
  <c r="F56" i="7"/>
  <c r="G56" i="7" s="1"/>
  <c r="F55" i="7"/>
  <c r="G55" i="7" s="1"/>
  <c r="F54" i="7"/>
  <c r="G54" i="7" s="1"/>
  <c r="N53" i="7"/>
  <c r="M53" i="7"/>
  <c r="L53" i="7"/>
  <c r="K53" i="7"/>
  <c r="J53" i="7"/>
  <c r="I53" i="7"/>
  <c r="G53" i="7"/>
  <c r="F53" i="7"/>
  <c r="A53" i="7"/>
  <c r="F52" i="7"/>
  <c r="G52" i="7" s="1"/>
  <c r="K115" i="7" l="1"/>
  <c r="M114" i="7"/>
  <c r="N114" i="7" s="1"/>
  <c r="M121" i="7"/>
  <c r="N121" i="7" s="1"/>
  <c r="K123" i="7"/>
  <c r="M124" i="7"/>
  <c r="N124" i="7" s="1"/>
  <c r="L122" i="7"/>
  <c r="M122" i="7"/>
  <c r="N122" i="7" s="1"/>
  <c r="M116" i="7"/>
  <c r="N116" i="7" s="1"/>
  <c r="M123" i="7"/>
  <c r="N123" i="7" s="1"/>
  <c r="M120" i="7"/>
  <c r="N120" i="7" s="1"/>
  <c r="L118" i="7"/>
  <c r="M119" i="7"/>
  <c r="N119" i="7" s="1"/>
  <c r="M115" i="7"/>
  <c r="N115" i="7" s="1"/>
  <c r="M118" i="7"/>
  <c r="N118" i="7" s="1"/>
  <c r="L114" i="7"/>
  <c r="K114" i="7"/>
  <c r="L124" i="7"/>
  <c r="K124" i="7"/>
  <c r="L121" i="7"/>
  <c r="K121" i="7"/>
  <c r="L116" i="7"/>
  <c r="K116" i="7"/>
  <c r="L120" i="7"/>
  <c r="K120" i="7"/>
  <c r="L119" i="7"/>
  <c r="K118" i="7"/>
  <c r="K122" i="7"/>
  <c r="L115" i="7"/>
  <c r="L123" i="7"/>
  <c r="L55" i="7"/>
  <c r="L67" i="7"/>
  <c r="L71" i="7"/>
  <c r="M59" i="7"/>
  <c r="N59" i="7" s="1"/>
  <c r="K64" i="7"/>
  <c r="M67" i="7"/>
  <c r="N67" i="7" s="1"/>
  <c r="M71" i="7"/>
  <c r="N71" i="7" s="1"/>
  <c r="M73" i="7"/>
  <c r="N73" i="7" s="1"/>
  <c r="K76" i="7"/>
  <c r="M84" i="7"/>
  <c r="N84" i="7" s="1"/>
  <c r="M86" i="7"/>
  <c r="N86" i="7" s="1"/>
  <c r="M70" i="7"/>
  <c r="N70" i="7" s="1"/>
  <c r="M76" i="7"/>
  <c r="N76" i="7" s="1"/>
  <c r="M83" i="7"/>
  <c r="N83" i="7" s="1"/>
  <c r="M60" i="7"/>
  <c r="N60" i="7" s="1"/>
  <c r="M62" i="7"/>
  <c r="N62" i="7" s="1"/>
  <c r="M68" i="7"/>
  <c r="N68" i="7" s="1"/>
  <c r="M74" i="7"/>
  <c r="N74" i="7" s="1"/>
  <c r="M78" i="7"/>
  <c r="N78" i="7" s="1"/>
  <c r="K80" i="7"/>
  <c r="M52" i="7"/>
  <c r="N52" i="7" s="1"/>
  <c r="M58" i="7"/>
  <c r="N58" i="7" s="1"/>
  <c r="L63" i="7"/>
  <c r="M64" i="7"/>
  <c r="N64" i="7" s="1"/>
  <c r="K56" i="7"/>
  <c r="M57" i="7"/>
  <c r="N57" i="7" s="1"/>
  <c r="K60" i="7"/>
  <c r="M63" i="7"/>
  <c r="N63" i="7" s="1"/>
  <c r="K68" i="7"/>
  <c r="M75" i="7"/>
  <c r="N75" i="7" s="1"/>
  <c r="K52" i="7"/>
  <c r="L52" i="7"/>
  <c r="M82" i="7"/>
  <c r="N82" i="7" s="1"/>
  <c r="M81" i="7"/>
  <c r="N81" i="7" s="1"/>
  <c r="M54" i="7"/>
  <c r="N54" i="7" s="1"/>
  <c r="M55" i="7"/>
  <c r="N55" i="7" s="1"/>
  <c r="M56" i="7"/>
  <c r="N56" i="7" s="1"/>
  <c r="M65" i="7"/>
  <c r="N65" i="7" s="1"/>
  <c r="M69" i="7"/>
  <c r="N69" i="7" s="1"/>
  <c r="M77" i="7"/>
  <c r="N77" i="7" s="1"/>
  <c r="M80" i="7"/>
  <c r="N80" i="7" s="1"/>
  <c r="K84" i="7"/>
  <c r="K54" i="7"/>
  <c r="L54" i="7"/>
  <c r="L57" i="7"/>
  <c r="K57" i="7"/>
  <c r="L70" i="7"/>
  <c r="K70" i="7"/>
  <c r="L78" i="7"/>
  <c r="K78" i="7"/>
  <c r="L65" i="7"/>
  <c r="K65" i="7"/>
  <c r="L69" i="7"/>
  <c r="K69" i="7"/>
  <c r="K77" i="7"/>
  <c r="L77" i="7"/>
  <c r="L59" i="7"/>
  <c r="K59" i="7"/>
  <c r="K62" i="7"/>
  <c r="L62" i="7"/>
  <c r="L73" i="7"/>
  <c r="K73" i="7"/>
  <c r="L81" i="7"/>
  <c r="K81" i="7"/>
  <c r="L75" i="7"/>
  <c r="K75" i="7"/>
  <c r="L83" i="7"/>
  <c r="K83" i="7"/>
  <c r="K86" i="7"/>
  <c r="L86" i="7"/>
  <c r="K58" i="7"/>
  <c r="L58" i="7"/>
  <c r="K74" i="7"/>
  <c r="L74" i="7"/>
  <c r="L82" i="7"/>
  <c r="K82" i="7"/>
  <c r="L56" i="7"/>
  <c r="L60" i="7"/>
  <c r="L68" i="7"/>
  <c r="L80" i="7"/>
  <c r="K55" i="7"/>
  <c r="K63" i="7"/>
  <c r="K67" i="7"/>
  <c r="K71" i="7"/>
  <c r="L64" i="7"/>
  <c r="L76" i="7"/>
  <c r="L84" i="7"/>
  <c r="G298" i="7"/>
  <c r="G297" i="7"/>
  <c r="G296" i="7"/>
  <c r="G295" i="7"/>
  <c r="G294" i="7"/>
  <c r="G293" i="7"/>
  <c r="G292" i="7"/>
  <c r="G291" i="7"/>
  <c r="G290" i="7"/>
  <c r="G289" i="7"/>
  <c r="G288" i="7"/>
  <c r="G311" i="7"/>
  <c r="G310" i="7"/>
  <c r="G309" i="7"/>
  <c r="G308" i="7"/>
  <c r="G307" i="7"/>
  <c r="N306" i="7"/>
  <c r="M306" i="7"/>
  <c r="L306" i="7"/>
  <c r="K306" i="7"/>
  <c r="J306" i="7"/>
  <c r="I306" i="7"/>
  <c r="G306" i="7"/>
  <c r="F306" i="7"/>
  <c r="A306" i="7"/>
  <c r="G305" i="7"/>
  <c r="G304" i="7"/>
  <c r="N303" i="7"/>
  <c r="M303" i="7"/>
  <c r="L303" i="7"/>
  <c r="K303" i="7"/>
  <c r="J303" i="7"/>
  <c r="I303" i="7"/>
  <c r="G303" i="7"/>
  <c r="F303" i="7"/>
  <c r="A303" i="7"/>
  <c r="F302" i="7"/>
  <c r="G302" i="7" s="1"/>
  <c r="F301" i="7"/>
  <c r="G301" i="7" s="1"/>
  <c r="G300" i="7"/>
  <c r="F286" i="7"/>
  <c r="G286" i="7" s="1"/>
  <c r="F285" i="7"/>
  <c r="G285" i="7" s="1"/>
  <c r="G284" i="7"/>
  <c r="G283" i="7"/>
  <c r="G282" i="7"/>
  <c r="G281" i="7"/>
  <c r="G280" i="7"/>
  <c r="G262" i="7"/>
  <c r="G261" i="7"/>
  <c r="G260" i="7"/>
  <c r="G259" i="7"/>
  <c r="G258" i="7"/>
  <c r="G257" i="7"/>
  <c r="G256" i="7"/>
  <c r="G255" i="7"/>
  <c r="G269" i="7"/>
  <c r="G268" i="7"/>
  <c r="G267" i="7"/>
  <c r="G266" i="7"/>
  <c r="G265" i="7"/>
  <c r="G264" i="7"/>
  <c r="G254" i="7"/>
  <c r="F253" i="7"/>
  <c r="G253" i="7" s="1"/>
  <c r="F252" i="7"/>
  <c r="G252" i="7" s="1"/>
  <c r="F251" i="7"/>
  <c r="G251" i="7" s="1"/>
  <c r="F250" i="7"/>
  <c r="G250" i="7" s="1"/>
  <c r="F249" i="7"/>
  <c r="G249" i="7" s="1"/>
  <c r="F248" i="7"/>
  <c r="G248" i="7" s="1"/>
  <c r="G225" i="7"/>
  <c r="G224" i="7"/>
  <c r="F223" i="7"/>
  <c r="G223" i="7" s="1"/>
  <c r="A222" i="7"/>
  <c r="G240" i="7"/>
  <c r="G239" i="7"/>
  <c r="G238" i="7"/>
  <c r="G237" i="7"/>
  <c r="F236" i="7"/>
  <c r="G236" i="7" s="1"/>
  <c r="F235" i="7"/>
  <c r="G235" i="7" s="1"/>
  <c r="F234" i="7"/>
  <c r="G234" i="7" s="1"/>
  <c r="F233" i="7"/>
  <c r="G233" i="7" s="1"/>
  <c r="F232" i="7"/>
  <c r="G232" i="7" s="1"/>
  <c r="F231" i="7"/>
  <c r="G231" i="7" s="1"/>
  <c r="F230" i="7"/>
  <c r="G230" i="7" s="1"/>
  <c r="F229" i="7"/>
  <c r="G229" i="7" s="1"/>
  <c r="F228" i="7"/>
  <c r="G228" i="7" s="1"/>
  <c r="F227" i="7"/>
  <c r="G227" i="7" s="1"/>
  <c r="G221" i="7"/>
  <c r="G220" i="7"/>
  <c r="G219" i="7"/>
  <c r="G218" i="7"/>
  <c r="F217" i="7"/>
  <c r="G217" i="7" s="1"/>
  <c r="F216" i="7"/>
  <c r="G216" i="7" s="1"/>
  <c r="F215" i="7"/>
  <c r="G215" i="7" s="1"/>
  <c r="F214" i="7"/>
  <c r="G214" i="7" s="1"/>
  <c r="F213" i="7"/>
  <c r="G213" i="7" s="1"/>
  <c r="G208" i="7"/>
  <c r="G207" i="7"/>
  <c r="G206" i="7"/>
  <c r="G205" i="7"/>
  <c r="G204" i="7"/>
  <c r="G203" i="7"/>
  <c r="G202" i="7"/>
  <c r="G201" i="7"/>
  <c r="G200" i="7"/>
  <c r="G199" i="7"/>
  <c r="A198" i="7"/>
  <c r="G197" i="7"/>
  <c r="G196" i="7"/>
  <c r="G195" i="7"/>
  <c r="G194" i="7"/>
  <c r="G185" i="7"/>
  <c r="G184" i="7"/>
  <c r="G183" i="7"/>
  <c r="G182" i="7"/>
  <c r="G181" i="7"/>
  <c r="G180" i="7"/>
  <c r="G179" i="7"/>
  <c r="G178" i="7"/>
  <c r="G177" i="7"/>
  <c r="G176" i="7"/>
  <c r="G175" i="7"/>
  <c r="G174" i="7"/>
  <c r="G173" i="7"/>
  <c r="G172" i="7"/>
  <c r="G171" i="7"/>
  <c r="G170" i="7"/>
  <c r="G169" i="7"/>
  <c r="G168" i="7"/>
  <c r="G167" i="7"/>
  <c r="G166" i="7"/>
  <c r="G165" i="7"/>
  <c r="G149" i="7"/>
  <c r="G154" i="7"/>
  <c r="G153" i="7"/>
  <c r="G152" i="7"/>
  <c r="G151" i="7"/>
  <c r="N148" i="7"/>
  <c r="M148" i="7"/>
  <c r="L148" i="7"/>
  <c r="K148" i="7"/>
  <c r="J148" i="7"/>
  <c r="I148" i="7"/>
  <c r="G148" i="7"/>
  <c r="F148" i="7"/>
  <c r="A148" i="7"/>
  <c r="F147" i="7"/>
  <c r="G147" i="7" s="1"/>
  <c r="F146" i="7"/>
  <c r="G146" i="7" s="1"/>
  <c r="F145" i="7"/>
  <c r="G145" i="7" s="1"/>
  <c r="F144" i="7"/>
  <c r="G144" i="7" s="1"/>
  <c r="F143" i="7"/>
  <c r="G143" i="7" s="1"/>
  <c r="F142" i="7"/>
  <c r="G142" i="7" s="1"/>
  <c r="F141" i="7"/>
  <c r="G141" i="7" s="1"/>
  <c r="F140" i="7"/>
  <c r="G140" i="7" s="1"/>
  <c r="F139" i="7"/>
  <c r="G139" i="7" s="1"/>
  <c r="G150" i="7"/>
  <c r="F138" i="7"/>
  <c r="G138" i="7" s="1"/>
  <c r="G137" i="7"/>
  <c r="G136" i="7"/>
  <c r="G135" i="7"/>
  <c r="F99" i="7"/>
  <c r="G99" i="7" s="1"/>
  <c r="F98" i="7"/>
  <c r="G98" i="7" s="1"/>
  <c r="G38" i="7"/>
  <c r="G37" i="7"/>
  <c r="F212" i="7"/>
  <c r="G212" i="7" s="1"/>
  <c r="F211" i="7"/>
  <c r="G211" i="7" s="1"/>
  <c r="F210" i="7"/>
  <c r="G210" i="7" s="1"/>
  <c r="G193" i="7"/>
  <c r="G192" i="7"/>
  <c r="G191" i="7"/>
  <c r="G316" i="7"/>
  <c r="G315" i="7"/>
  <c r="G314" i="7"/>
  <c r="G313" i="7"/>
  <c r="G312" i="7"/>
  <c r="G299" i="7"/>
  <c r="A287" i="7"/>
  <c r="A263" i="7"/>
  <c r="A226" i="7"/>
  <c r="A209" i="7"/>
  <c r="M45" i="7"/>
  <c r="M39" i="7"/>
  <c r="L313" i="7" l="1"/>
  <c r="M313" i="7"/>
  <c r="N313" i="7" s="1"/>
  <c r="M282" i="7"/>
  <c r="N282" i="7" s="1"/>
  <c r="K302" i="7"/>
  <c r="M307" i="7"/>
  <c r="N307" i="7" s="1"/>
  <c r="K310" i="7"/>
  <c r="M295" i="7"/>
  <c r="N295" i="7" s="1"/>
  <c r="M314" i="7"/>
  <c r="N314" i="7" s="1"/>
  <c r="K282" i="7"/>
  <c r="M283" i="7"/>
  <c r="N283" i="7" s="1"/>
  <c r="K286" i="7"/>
  <c r="M300" i="7"/>
  <c r="N300" i="7" s="1"/>
  <c r="M308" i="7"/>
  <c r="N308" i="7" s="1"/>
  <c r="M292" i="7"/>
  <c r="N292" i="7" s="1"/>
  <c r="M299" i="7"/>
  <c r="N299" i="7" s="1"/>
  <c r="M309" i="7"/>
  <c r="N309" i="7" s="1"/>
  <c r="M289" i="7"/>
  <c r="N289" i="7" s="1"/>
  <c r="M293" i="7"/>
  <c r="N293" i="7" s="1"/>
  <c r="M312" i="7"/>
  <c r="N312" i="7" s="1"/>
  <c r="M281" i="7"/>
  <c r="N281" i="7" s="1"/>
  <c r="M310" i="7"/>
  <c r="N310" i="7" s="1"/>
  <c r="K289" i="7"/>
  <c r="K293" i="7"/>
  <c r="M294" i="7"/>
  <c r="N294" i="7" s="1"/>
  <c r="K297" i="7"/>
  <c r="M298" i="7"/>
  <c r="N298" i="7" s="1"/>
  <c r="M316" i="7"/>
  <c r="N316" i="7" s="1"/>
  <c r="M305" i="7"/>
  <c r="N305" i="7" s="1"/>
  <c r="K314" i="7"/>
  <c r="M315" i="7"/>
  <c r="N315" i="7" s="1"/>
  <c r="M301" i="7"/>
  <c r="N301" i="7" s="1"/>
  <c r="M302" i="7"/>
  <c r="N302" i="7" s="1"/>
  <c r="M304" i="7"/>
  <c r="N304" i="7" s="1"/>
  <c r="M311" i="7"/>
  <c r="N311" i="7" s="1"/>
  <c r="M288" i="7"/>
  <c r="N288" i="7" s="1"/>
  <c r="M290" i="7"/>
  <c r="N290" i="7" s="1"/>
  <c r="M291" i="7"/>
  <c r="N291" i="7" s="1"/>
  <c r="M296" i="7"/>
  <c r="N296" i="7" s="1"/>
  <c r="M297" i="7"/>
  <c r="N297" i="7" s="1"/>
  <c r="K316" i="7"/>
  <c r="L316" i="7"/>
  <c r="L305" i="7"/>
  <c r="K305" i="7"/>
  <c r="L307" i="7"/>
  <c r="K307" i="7"/>
  <c r="L294" i="7"/>
  <c r="K294" i="7"/>
  <c r="L315" i="7"/>
  <c r="K315" i="7"/>
  <c r="L301" i="7"/>
  <c r="K301" i="7"/>
  <c r="K304" i="7"/>
  <c r="L304" i="7"/>
  <c r="K311" i="7"/>
  <c r="L311" i="7"/>
  <c r="L292" i="7"/>
  <c r="K292" i="7"/>
  <c r="K298" i="7"/>
  <c r="L298" i="7"/>
  <c r="K312" i="7"/>
  <c r="L312" i="7"/>
  <c r="L300" i="7"/>
  <c r="K300" i="7"/>
  <c r="L309" i="7"/>
  <c r="K309" i="7"/>
  <c r="L288" i="7"/>
  <c r="K288" i="7"/>
  <c r="K290" i="7"/>
  <c r="L290" i="7"/>
  <c r="L291" i="7"/>
  <c r="K291" i="7"/>
  <c r="L296" i="7"/>
  <c r="K296" i="7"/>
  <c r="L299" i="7"/>
  <c r="K299" i="7"/>
  <c r="K308" i="7"/>
  <c r="L308" i="7"/>
  <c r="K295" i="7"/>
  <c r="L295" i="7"/>
  <c r="L314" i="7"/>
  <c r="L302" i="7"/>
  <c r="L293" i="7"/>
  <c r="K313" i="7"/>
  <c r="L310" i="7"/>
  <c r="L289" i="7"/>
  <c r="L297" i="7"/>
  <c r="M280" i="7"/>
  <c r="N280" i="7" s="1"/>
  <c r="M285" i="7"/>
  <c r="N285" i="7" s="1"/>
  <c r="M286" i="7"/>
  <c r="N286" i="7" s="1"/>
  <c r="M265" i="7"/>
  <c r="N265" i="7" s="1"/>
  <c r="M269" i="7"/>
  <c r="N269" i="7" s="1"/>
  <c r="M284" i="7"/>
  <c r="N284" i="7" s="1"/>
  <c r="K280" i="7"/>
  <c r="L280" i="7"/>
  <c r="L285" i="7"/>
  <c r="K285" i="7"/>
  <c r="L284" i="7"/>
  <c r="K284" i="7"/>
  <c r="K283" i="7"/>
  <c r="L283" i="7"/>
  <c r="L281" i="7"/>
  <c r="K281" i="7"/>
  <c r="L282" i="7"/>
  <c r="L286" i="7"/>
  <c r="K269" i="7"/>
  <c r="M268" i="7"/>
  <c r="N268" i="7" s="1"/>
  <c r="M267" i="7"/>
  <c r="N267" i="7" s="1"/>
  <c r="M264" i="7"/>
  <c r="N264" i="7" s="1"/>
  <c r="K265" i="7"/>
  <c r="M266" i="7"/>
  <c r="N266" i="7" s="1"/>
  <c r="L268" i="7"/>
  <c r="K268" i="7"/>
  <c r="L267" i="7"/>
  <c r="K267" i="7"/>
  <c r="L264" i="7"/>
  <c r="K264" i="7"/>
  <c r="L266" i="7"/>
  <c r="K266" i="7"/>
  <c r="L265" i="7"/>
  <c r="L269" i="7"/>
  <c r="K250" i="7"/>
  <c r="M254" i="7"/>
  <c r="N254" i="7" s="1"/>
  <c r="L249" i="7"/>
  <c r="M249" i="7"/>
  <c r="N249" i="7" s="1"/>
  <c r="K257" i="7"/>
  <c r="M258" i="7"/>
  <c r="N258" i="7" s="1"/>
  <c r="K261" i="7"/>
  <c r="M262" i="7"/>
  <c r="N262" i="7" s="1"/>
  <c r="M250" i="7"/>
  <c r="N250" i="7" s="1"/>
  <c r="M253" i="7"/>
  <c r="N253" i="7" s="1"/>
  <c r="M255" i="7"/>
  <c r="N255" i="7" s="1"/>
  <c r="M248" i="7"/>
  <c r="N248" i="7" s="1"/>
  <c r="M252" i="7"/>
  <c r="N252" i="7" s="1"/>
  <c r="L254" i="7"/>
  <c r="L256" i="7"/>
  <c r="M257" i="7"/>
  <c r="N257" i="7" s="1"/>
  <c r="L260" i="7"/>
  <c r="M256" i="7"/>
  <c r="N256" i="7" s="1"/>
  <c r="M251" i="7"/>
  <c r="N251" i="7" s="1"/>
  <c r="M259" i="7"/>
  <c r="N259" i="7" s="1"/>
  <c r="M260" i="7"/>
  <c r="N260" i="7" s="1"/>
  <c r="M261" i="7"/>
  <c r="N261" i="7" s="1"/>
  <c r="L252" i="7"/>
  <c r="K252" i="7"/>
  <c r="L262" i="7"/>
  <c r="K262" i="7"/>
  <c r="L251" i="7"/>
  <c r="K251" i="7"/>
  <c r="L259" i="7"/>
  <c r="K259" i="7"/>
  <c r="L255" i="7"/>
  <c r="K255" i="7"/>
  <c r="L248" i="7"/>
  <c r="K248" i="7"/>
  <c r="L253" i="7"/>
  <c r="K253" i="7"/>
  <c r="L258" i="7"/>
  <c r="K258" i="7"/>
  <c r="L250" i="7"/>
  <c r="L257" i="7"/>
  <c r="K249" i="7"/>
  <c r="K254" i="7"/>
  <c r="K256" i="7"/>
  <c r="K260" i="7"/>
  <c r="L261" i="7"/>
  <c r="M223" i="7"/>
  <c r="N223" i="7" s="1"/>
  <c r="K225" i="7"/>
  <c r="M225" i="7"/>
  <c r="N225" i="7" s="1"/>
  <c r="M236" i="7"/>
  <c r="N236" i="7" s="1"/>
  <c r="M240" i="7"/>
  <c r="N240" i="7" s="1"/>
  <c r="M224" i="7"/>
  <c r="N224" i="7" s="1"/>
  <c r="L223" i="7"/>
  <c r="K223" i="7"/>
  <c r="L224" i="7"/>
  <c r="K224" i="7"/>
  <c r="L225" i="7"/>
  <c r="K229" i="7"/>
  <c r="K237" i="7"/>
  <c r="M210" i="7"/>
  <c r="N210" i="7" s="1"/>
  <c r="K215" i="7"/>
  <c r="K219" i="7"/>
  <c r="M211" i="7"/>
  <c r="N211" i="7" s="1"/>
  <c r="M213" i="7"/>
  <c r="N213" i="7" s="1"/>
  <c r="M217" i="7"/>
  <c r="N217" i="7" s="1"/>
  <c r="M219" i="7"/>
  <c r="N219" i="7" s="1"/>
  <c r="L214" i="7"/>
  <c r="M215" i="7"/>
  <c r="N215" i="7" s="1"/>
  <c r="L218" i="7"/>
  <c r="M238" i="7"/>
  <c r="N238" i="7" s="1"/>
  <c r="M212" i="7"/>
  <c r="N212" i="7" s="1"/>
  <c r="L213" i="7"/>
  <c r="M214" i="7"/>
  <c r="N214" i="7" s="1"/>
  <c r="L217" i="7"/>
  <c r="M218" i="7"/>
  <c r="N218" i="7" s="1"/>
  <c r="M216" i="7"/>
  <c r="N216" i="7" s="1"/>
  <c r="M220" i="7"/>
  <c r="N220" i="7" s="1"/>
  <c r="M221" i="7"/>
  <c r="N221" i="7" s="1"/>
  <c r="K210" i="7"/>
  <c r="L210" i="7"/>
  <c r="L216" i="7"/>
  <c r="K216" i="7"/>
  <c r="K220" i="7"/>
  <c r="L220" i="7"/>
  <c r="L221" i="7"/>
  <c r="K221" i="7"/>
  <c r="L211" i="7"/>
  <c r="K211" i="7"/>
  <c r="L212" i="7"/>
  <c r="K212" i="7"/>
  <c r="L215" i="7"/>
  <c r="L219" i="7"/>
  <c r="K213" i="7"/>
  <c r="K217" i="7"/>
  <c r="K214" i="7"/>
  <c r="K218" i="7"/>
  <c r="M227" i="7"/>
  <c r="N227" i="7" s="1"/>
  <c r="K233" i="7"/>
  <c r="M234" i="7"/>
  <c r="N234" i="7" s="1"/>
  <c r="K201" i="7"/>
  <c r="M202" i="7"/>
  <c r="N202" i="7" s="1"/>
  <c r="M228" i="7"/>
  <c r="N228" i="7" s="1"/>
  <c r="M235" i="7"/>
  <c r="N235" i="7" s="1"/>
  <c r="M232" i="7"/>
  <c r="N232" i="7" s="1"/>
  <c r="M233" i="7"/>
  <c r="N233" i="7" s="1"/>
  <c r="M239" i="7"/>
  <c r="N239" i="7" s="1"/>
  <c r="M230" i="7"/>
  <c r="N230" i="7" s="1"/>
  <c r="M231" i="7"/>
  <c r="N231" i="7" s="1"/>
  <c r="M237" i="7"/>
  <c r="N237" i="7" s="1"/>
  <c r="M229" i="7"/>
  <c r="N229" i="7" s="1"/>
  <c r="L236" i="7"/>
  <c r="K236" i="7"/>
  <c r="K227" i="7"/>
  <c r="L227" i="7"/>
  <c r="K234" i="7"/>
  <c r="L234" i="7"/>
  <c r="L235" i="7"/>
  <c r="K235" i="7"/>
  <c r="L230" i="7"/>
  <c r="K230" i="7"/>
  <c r="L231" i="7"/>
  <c r="K231" i="7"/>
  <c r="L238" i="7"/>
  <c r="K238" i="7"/>
  <c r="L239" i="7"/>
  <c r="K239" i="7"/>
  <c r="L228" i="7"/>
  <c r="K228" i="7"/>
  <c r="L232" i="7"/>
  <c r="K232" i="7"/>
  <c r="L240" i="7"/>
  <c r="K240" i="7"/>
  <c r="L229" i="7"/>
  <c r="L237" i="7"/>
  <c r="L233" i="7"/>
  <c r="K196" i="7"/>
  <c r="M197" i="7"/>
  <c r="N197" i="7" s="1"/>
  <c r="M200" i="7"/>
  <c r="N200" i="7" s="1"/>
  <c r="M204" i="7"/>
  <c r="N204" i="7" s="1"/>
  <c r="M208" i="7"/>
  <c r="N208" i="7" s="1"/>
  <c r="M201" i="7"/>
  <c r="N201" i="7" s="1"/>
  <c r="K204" i="7"/>
  <c r="K208" i="7"/>
  <c r="M203" i="7"/>
  <c r="N203" i="7" s="1"/>
  <c r="M207" i="7"/>
  <c r="N207" i="7" s="1"/>
  <c r="M199" i="7"/>
  <c r="N199" i="7" s="1"/>
  <c r="M205" i="7"/>
  <c r="N205" i="7" s="1"/>
  <c r="M206" i="7"/>
  <c r="N206" i="7" s="1"/>
  <c r="L207" i="7"/>
  <c r="K207" i="7"/>
  <c r="L200" i="7"/>
  <c r="K200" i="7"/>
  <c r="L203" i="7"/>
  <c r="K203" i="7"/>
  <c r="L205" i="7"/>
  <c r="K205" i="7"/>
  <c r="K206" i="7"/>
  <c r="L206" i="7"/>
  <c r="K199" i="7"/>
  <c r="L199" i="7"/>
  <c r="L202" i="7"/>
  <c r="K202" i="7"/>
  <c r="L204" i="7"/>
  <c r="L208" i="7"/>
  <c r="L201" i="7"/>
  <c r="M192" i="7"/>
  <c r="N192" i="7" s="1"/>
  <c r="M195" i="7"/>
  <c r="N195" i="7" s="1"/>
  <c r="M194" i="7"/>
  <c r="N194" i="7" s="1"/>
  <c r="K192" i="7"/>
  <c r="M193" i="7"/>
  <c r="N193" i="7" s="1"/>
  <c r="L191" i="7"/>
  <c r="M191" i="7"/>
  <c r="N191" i="7" s="1"/>
  <c r="L195" i="7"/>
  <c r="M196" i="7"/>
  <c r="N196" i="7" s="1"/>
  <c r="L197" i="7"/>
  <c r="K197" i="7"/>
  <c r="K194" i="7"/>
  <c r="L194" i="7"/>
  <c r="L193" i="7"/>
  <c r="K193" i="7"/>
  <c r="L196" i="7"/>
  <c r="K191" i="7"/>
  <c r="K195" i="7"/>
  <c r="L192" i="7"/>
  <c r="K183" i="7"/>
  <c r="M184" i="7"/>
  <c r="N184" i="7" s="1"/>
  <c r="L182" i="7"/>
  <c r="M181" i="7"/>
  <c r="N181" i="7" s="1"/>
  <c r="K167" i="7"/>
  <c r="K171" i="7"/>
  <c r="K175" i="7"/>
  <c r="K179" i="7"/>
  <c r="M180" i="7"/>
  <c r="N180" i="7" s="1"/>
  <c r="M172" i="7"/>
  <c r="N172" i="7" s="1"/>
  <c r="M165" i="7"/>
  <c r="N165" i="7" s="1"/>
  <c r="M169" i="7"/>
  <c r="N169" i="7" s="1"/>
  <c r="M173" i="7"/>
  <c r="N173" i="7" s="1"/>
  <c r="M177" i="7"/>
  <c r="N177" i="7" s="1"/>
  <c r="M178" i="7"/>
  <c r="N178" i="7" s="1"/>
  <c r="M182" i="7"/>
  <c r="N182" i="7" s="1"/>
  <c r="M183" i="7"/>
  <c r="N183" i="7" s="1"/>
  <c r="M167" i="7"/>
  <c r="N167" i="7" s="1"/>
  <c r="M171" i="7"/>
  <c r="N171" i="7" s="1"/>
  <c r="M175" i="7"/>
  <c r="N175" i="7" s="1"/>
  <c r="L170" i="7"/>
  <c r="L174" i="7"/>
  <c r="L178" i="7"/>
  <c r="M166" i="7"/>
  <c r="N166" i="7" s="1"/>
  <c r="M170" i="7"/>
  <c r="N170" i="7" s="1"/>
  <c r="M174" i="7"/>
  <c r="N174" i="7" s="1"/>
  <c r="M168" i="7"/>
  <c r="N168" i="7" s="1"/>
  <c r="M176" i="7"/>
  <c r="N176" i="7" s="1"/>
  <c r="M179" i="7"/>
  <c r="N179" i="7" s="1"/>
  <c r="M185" i="7"/>
  <c r="N185" i="7" s="1"/>
  <c r="L165" i="7"/>
  <c r="K165" i="7"/>
  <c r="L172" i="7"/>
  <c r="K172" i="7"/>
  <c r="K169" i="7"/>
  <c r="L169" i="7"/>
  <c r="L177" i="7"/>
  <c r="K177" i="7"/>
  <c r="K180" i="7"/>
  <c r="L180" i="7"/>
  <c r="L168" i="7"/>
  <c r="K168" i="7"/>
  <c r="L176" i="7"/>
  <c r="K176" i="7"/>
  <c r="L185" i="7"/>
  <c r="K185" i="7"/>
  <c r="L181" i="7"/>
  <c r="K181" i="7"/>
  <c r="L166" i="7"/>
  <c r="K166" i="7"/>
  <c r="L173" i="7"/>
  <c r="K173" i="7"/>
  <c r="K184" i="7"/>
  <c r="L184" i="7"/>
  <c r="L167" i="7"/>
  <c r="L171" i="7"/>
  <c r="L175" i="7"/>
  <c r="K170" i="7"/>
  <c r="K174" i="7"/>
  <c r="K178" i="7"/>
  <c r="K182" i="7"/>
  <c r="L179" i="7"/>
  <c r="L183" i="7"/>
  <c r="M147" i="7"/>
  <c r="N147" i="7" s="1"/>
  <c r="M149" i="7"/>
  <c r="N149" i="7" s="1"/>
  <c r="L149" i="7"/>
  <c r="M135" i="7"/>
  <c r="N135" i="7" s="1"/>
  <c r="K138" i="7"/>
  <c r="M150" i="7"/>
  <c r="N150" i="7" s="1"/>
  <c r="K141" i="7"/>
  <c r="M142" i="7"/>
  <c r="N142" i="7" s="1"/>
  <c r="K145" i="7"/>
  <c r="M154" i="7"/>
  <c r="N154" i="7" s="1"/>
  <c r="L140" i="7"/>
  <c r="K151" i="7"/>
  <c r="M144" i="7"/>
  <c r="N144" i="7" s="1"/>
  <c r="M136" i="7"/>
  <c r="N136" i="7" s="1"/>
  <c r="M139" i="7"/>
  <c r="N139" i="7" s="1"/>
  <c r="M140" i="7"/>
  <c r="N140" i="7" s="1"/>
  <c r="M141" i="7"/>
  <c r="N141" i="7" s="1"/>
  <c r="L144" i="7"/>
  <c r="M145" i="7"/>
  <c r="N145" i="7" s="1"/>
  <c r="M153" i="7"/>
  <c r="N153" i="7" s="1"/>
  <c r="K149" i="7"/>
  <c r="M152" i="7"/>
  <c r="N152" i="7" s="1"/>
  <c r="M137" i="7"/>
  <c r="N137" i="7" s="1"/>
  <c r="M138" i="7"/>
  <c r="N138" i="7" s="1"/>
  <c r="M143" i="7"/>
  <c r="N143" i="7" s="1"/>
  <c r="M146" i="7"/>
  <c r="N146" i="7" s="1"/>
  <c r="M151" i="7"/>
  <c r="N151" i="7" s="1"/>
  <c r="L139" i="7"/>
  <c r="K139" i="7"/>
  <c r="L153" i="7"/>
  <c r="K153" i="7"/>
  <c r="K150" i="7"/>
  <c r="L150" i="7"/>
  <c r="L147" i="7"/>
  <c r="K147" i="7"/>
  <c r="K152" i="7"/>
  <c r="L152" i="7"/>
  <c r="K135" i="7"/>
  <c r="L135" i="7"/>
  <c r="L137" i="7"/>
  <c r="K137" i="7"/>
  <c r="L143" i="7"/>
  <c r="K143" i="7"/>
  <c r="K146" i="7"/>
  <c r="L146" i="7"/>
  <c r="L136" i="7"/>
  <c r="K136" i="7"/>
  <c r="K142" i="7"/>
  <c r="L142" i="7"/>
  <c r="L154" i="7"/>
  <c r="K154" i="7"/>
  <c r="K140" i="7"/>
  <c r="K144" i="7"/>
  <c r="L138" i="7"/>
  <c r="L141" i="7"/>
  <c r="L145" i="7"/>
  <c r="L151" i="7"/>
  <c r="K98" i="7"/>
  <c r="M99" i="7"/>
  <c r="N99" i="7" s="1"/>
  <c r="M98" i="7"/>
  <c r="N98" i="7" s="1"/>
  <c r="L99" i="7"/>
  <c r="K99" i="7"/>
  <c r="L98" i="7"/>
  <c r="M38" i="7"/>
  <c r="N38" i="7" s="1"/>
  <c r="M37" i="7"/>
  <c r="N37" i="7" s="1"/>
  <c r="K38" i="7"/>
  <c r="L38" i="7"/>
  <c r="L37" i="7"/>
  <c r="K37" i="7"/>
  <c r="L241" i="7" l="1"/>
  <c r="K241" i="7"/>
  <c r="O241" i="7"/>
  <c r="M9" i="7"/>
  <c r="G279" i="7"/>
  <c r="G278" i="7"/>
  <c r="G277" i="7"/>
  <c r="G276" i="7"/>
  <c r="G275" i="7"/>
  <c r="F247" i="7"/>
  <c r="G247" i="7" s="1"/>
  <c r="F246" i="7"/>
  <c r="G246" i="7" s="1"/>
  <c r="F245" i="7"/>
  <c r="G245" i="7" s="1"/>
  <c r="G164" i="7"/>
  <c r="G163" i="7"/>
  <c r="G162" i="7"/>
  <c r="G161" i="7"/>
  <c r="G160" i="7"/>
  <c r="G134" i="7"/>
  <c r="G133" i="7"/>
  <c r="G132" i="7"/>
  <c r="G131" i="7"/>
  <c r="G130" i="7"/>
  <c r="F113" i="7"/>
  <c r="G113" i="7" s="1"/>
  <c r="F112" i="7"/>
  <c r="G112" i="7" s="1"/>
  <c r="F111" i="7"/>
  <c r="G111" i="7" s="1"/>
  <c r="F110" i="7"/>
  <c r="G110" i="7" s="1"/>
  <c r="F109" i="7"/>
  <c r="G109" i="7" s="1"/>
  <c r="F108" i="7"/>
  <c r="G108" i="7" s="1"/>
  <c r="G107" i="7"/>
  <c r="F102" i="7"/>
  <c r="G102" i="7" s="1"/>
  <c r="F101" i="7"/>
  <c r="G101" i="7" s="1"/>
  <c r="F100" i="7"/>
  <c r="G100" i="7" s="1"/>
  <c r="F97" i="7"/>
  <c r="G97" i="7" s="1"/>
  <c r="F96" i="7"/>
  <c r="G96" i="7" s="1"/>
  <c r="F92" i="7"/>
  <c r="G92" i="7" s="1"/>
  <c r="F91" i="7"/>
  <c r="G91" i="7" s="1"/>
  <c r="F51" i="7"/>
  <c r="G51" i="7" s="1"/>
  <c r="F50" i="7"/>
  <c r="G50" i="7" s="1"/>
  <c r="F49" i="7"/>
  <c r="G49" i="7" s="1"/>
  <c r="F48" i="7"/>
  <c r="G48" i="7" s="1"/>
  <c r="F47" i="7"/>
  <c r="G47" i="7" s="1"/>
  <c r="F46" i="7"/>
  <c r="G46" i="7" s="1"/>
  <c r="G45" i="7"/>
  <c r="F45" i="7"/>
  <c r="G39" i="7"/>
  <c r="F39" i="7"/>
  <c r="G36" i="7"/>
  <c r="G35" i="7"/>
  <c r="F41" i="7"/>
  <c r="G41" i="7" s="1"/>
  <c r="F29" i="7"/>
  <c r="G29" i="7" s="1"/>
  <c r="F28" i="7"/>
  <c r="G28" i="7" s="1"/>
  <c r="F27" i="7"/>
  <c r="G27" i="7" s="1"/>
  <c r="F26" i="7"/>
  <c r="G26" i="7" s="1"/>
  <c r="F25" i="7"/>
  <c r="G25" i="7" s="1"/>
  <c r="F24" i="7"/>
  <c r="G24" i="7" s="1"/>
  <c r="A319" i="7"/>
  <c r="A244" i="7"/>
  <c r="N45" i="7"/>
  <c r="L45" i="7"/>
  <c r="K45" i="7"/>
  <c r="J45" i="7"/>
  <c r="I45" i="7"/>
  <c r="A45" i="7"/>
  <c r="J39" i="7"/>
  <c r="I39" i="7"/>
  <c r="N39" i="7" s="1"/>
  <c r="A39" i="7"/>
  <c r="A23" i="7"/>
  <c r="M25" i="7" l="1"/>
  <c r="N25" i="7" s="1"/>
  <c r="K24" i="7"/>
  <c r="M24" i="7"/>
  <c r="N24" i="7" s="1"/>
  <c r="L24" i="7"/>
  <c r="M26" i="7"/>
  <c r="N26" i="7" s="1"/>
  <c r="L29" i="7"/>
  <c r="K29" i="7"/>
  <c r="L26" i="7"/>
  <c r="K26" i="7"/>
  <c r="L28" i="7"/>
  <c r="K28" i="7"/>
  <c r="K25" i="7"/>
  <c r="L25" i="7"/>
  <c r="M28" i="7"/>
  <c r="N28" i="7" s="1"/>
  <c r="M27" i="7"/>
  <c r="N27" i="7" s="1"/>
  <c r="M29" i="7"/>
  <c r="N29" i="7" s="1"/>
  <c r="M109" i="7"/>
  <c r="N109" i="7" s="1"/>
  <c r="M108" i="7"/>
  <c r="N108" i="7" s="1"/>
  <c r="M112" i="7"/>
  <c r="N112" i="7" s="1"/>
  <c r="L108" i="7"/>
  <c r="K108" i="7"/>
  <c r="K112" i="7"/>
  <c r="L112" i="7"/>
  <c r="L107" i="7"/>
  <c r="K107" i="7"/>
  <c r="L111" i="7"/>
  <c r="K111" i="7"/>
  <c r="L109" i="7"/>
  <c r="K109" i="7"/>
  <c r="L113" i="7"/>
  <c r="K113" i="7"/>
  <c r="K110" i="7"/>
  <c r="M110" i="7"/>
  <c r="N110" i="7" s="1"/>
  <c r="L110" i="7"/>
  <c r="M107" i="7"/>
  <c r="N107" i="7" s="1"/>
  <c r="M111" i="7"/>
  <c r="N111" i="7" s="1"/>
  <c r="M113" i="7"/>
  <c r="N113" i="7" s="1"/>
  <c r="M247" i="7"/>
  <c r="N247" i="7" s="1"/>
  <c r="L50" i="7"/>
  <c r="K50" i="7"/>
  <c r="L48" i="7"/>
  <c r="K48" i="7"/>
  <c r="M49" i="7"/>
  <c r="N49" i="7" s="1"/>
  <c r="M46" i="7"/>
  <c r="N46" i="7" s="1"/>
  <c r="M51" i="7"/>
  <c r="N51" i="7" s="1"/>
  <c r="L46" i="7"/>
  <c r="K47" i="7"/>
  <c r="L47" i="7"/>
  <c r="L51" i="7"/>
  <c r="K51" i="7"/>
  <c r="L49" i="7"/>
  <c r="K49" i="7"/>
  <c r="K46" i="7"/>
  <c r="M47" i="7"/>
  <c r="N47" i="7" s="1"/>
  <c r="M48" i="7"/>
  <c r="N48" i="7" s="1"/>
  <c r="M50" i="7"/>
  <c r="N50" i="7" s="1"/>
  <c r="M275" i="7"/>
  <c r="N275" i="7" s="1"/>
  <c r="M276" i="7"/>
  <c r="N276" i="7" s="1"/>
  <c r="M278" i="7"/>
  <c r="N278" i="7" s="1"/>
  <c r="L276" i="7"/>
  <c r="K276" i="7"/>
  <c r="K278" i="7"/>
  <c r="L278" i="7"/>
  <c r="K275" i="7"/>
  <c r="L275" i="7"/>
  <c r="K279" i="7"/>
  <c r="L279" i="7"/>
  <c r="K277" i="7"/>
  <c r="M277" i="7"/>
  <c r="N277" i="7" s="1"/>
  <c r="L277" i="7"/>
  <c r="M279" i="7"/>
  <c r="N279" i="7" s="1"/>
  <c r="K246" i="7"/>
  <c r="L247" i="7"/>
  <c r="K247" i="7"/>
  <c r="L245" i="7"/>
  <c r="K245" i="7"/>
  <c r="M246" i="7"/>
  <c r="N246" i="7" s="1"/>
  <c r="L246" i="7"/>
  <c r="M245" i="7"/>
  <c r="N245" i="7" s="1"/>
  <c r="M162" i="7"/>
  <c r="N162" i="7" s="1"/>
  <c r="M164" i="7"/>
  <c r="N164" i="7" s="1"/>
  <c r="L163" i="7"/>
  <c r="M161" i="7"/>
  <c r="N161" i="7" s="1"/>
  <c r="M163" i="7"/>
  <c r="N163" i="7" s="1"/>
  <c r="L161" i="7"/>
  <c r="L162" i="7"/>
  <c r="K162" i="7"/>
  <c r="L160" i="7"/>
  <c r="K160" i="7"/>
  <c r="L164" i="7"/>
  <c r="K164" i="7"/>
  <c r="M160" i="7"/>
  <c r="N160" i="7" s="1"/>
  <c r="K161" i="7"/>
  <c r="K163" i="7"/>
  <c r="L134" i="7"/>
  <c r="M130" i="7"/>
  <c r="N130" i="7" s="1"/>
  <c r="K132" i="7"/>
  <c r="M133" i="7"/>
  <c r="N133" i="7" s="1"/>
  <c r="K130" i="7"/>
  <c r="L130" i="7"/>
  <c r="K133" i="7"/>
  <c r="L133" i="7"/>
  <c r="K131" i="7"/>
  <c r="L131" i="7"/>
  <c r="K134" i="7"/>
  <c r="M132" i="7"/>
  <c r="N132" i="7" s="1"/>
  <c r="L132" i="7"/>
  <c r="M131" i="7"/>
  <c r="N131" i="7" s="1"/>
  <c r="M134" i="7"/>
  <c r="N134" i="7" s="1"/>
  <c r="M96" i="7"/>
  <c r="N96" i="7" s="1"/>
  <c r="M101" i="7"/>
  <c r="N101" i="7" s="1"/>
  <c r="K101" i="7"/>
  <c r="L101" i="7"/>
  <c r="K102" i="7"/>
  <c r="L102" i="7"/>
  <c r="L96" i="7"/>
  <c r="K96" i="7"/>
  <c r="L100" i="7"/>
  <c r="K100" i="7"/>
  <c r="L97" i="7"/>
  <c r="K97" i="7"/>
  <c r="M97" i="7"/>
  <c r="N97" i="7" s="1"/>
  <c r="M100" i="7"/>
  <c r="N100" i="7" s="1"/>
  <c r="M102" i="7"/>
  <c r="N102" i="7" s="1"/>
  <c r="K91" i="7"/>
  <c r="K92" i="7"/>
  <c r="M92" i="7"/>
  <c r="N92" i="7" s="1"/>
  <c r="L91" i="7"/>
  <c r="L92" i="7"/>
  <c r="M91" i="7"/>
  <c r="N91" i="7" s="1"/>
  <c r="L35" i="7"/>
  <c r="K35" i="7"/>
  <c r="L36" i="7"/>
  <c r="M36" i="7"/>
  <c r="N36" i="7" s="1"/>
  <c r="M35" i="7"/>
  <c r="N35" i="7" s="1"/>
  <c r="L39" i="7"/>
  <c r="K39" i="7"/>
  <c r="K36" i="7"/>
  <c r="K27" i="7"/>
  <c r="L27" i="7"/>
  <c r="H3" i="9"/>
  <c r="O31" i="7" l="1"/>
  <c r="K31" i="7"/>
  <c r="L31" i="7"/>
  <c r="K126" i="7"/>
  <c r="L126" i="7"/>
  <c r="O126" i="7"/>
  <c r="L88" i="7"/>
  <c r="K88" i="7"/>
  <c r="O88" i="7"/>
  <c r="O318" i="7"/>
  <c r="L318" i="7"/>
  <c r="K318" i="7"/>
  <c r="K271" i="7"/>
  <c r="O271" i="7"/>
  <c r="L271" i="7"/>
  <c r="O187" i="7"/>
  <c r="L187" i="7"/>
  <c r="K187" i="7"/>
  <c r="O156" i="7"/>
  <c r="L156" i="7"/>
  <c r="K156" i="7"/>
  <c r="O93" i="7"/>
  <c r="L104" i="7"/>
  <c r="K104" i="7"/>
  <c r="O104" i="7"/>
  <c r="K93" i="7"/>
  <c r="L93" i="7"/>
  <c r="K41" i="7"/>
  <c r="O41" i="7"/>
  <c r="L41" i="7"/>
  <c r="A18" i="7"/>
  <c r="A19" i="7"/>
  <c r="A20" i="7"/>
  <c r="A21" i="7"/>
  <c r="A22" i="7"/>
  <c r="A30" i="7"/>
  <c r="A31" i="7"/>
  <c r="A32" i="7"/>
  <c r="A33" i="7"/>
  <c r="A34" i="7"/>
  <c r="A40" i="7"/>
  <c r="A41" i="7"/>
  <c r="A42" i="7"/>
  <c r="A43" i="7"/>
  <c r="A44" i="7"/>
  <c r="A87" i="7"/>
  <c r="A88" i="7"/>
  <c r="A89" i="7"/>
  <c r="A90" i="7"/>
  <c r="A93" i="7"/>
  <c r="A94" i="7"/>
  <c r="A95" i="7"/>
  <c r="A103" i="7"/>
  <c r="A104" i="7"/>
  <c r="A105" i="7"/>
  <c r="A106" i="7"/>
  <c r="A125" i="7"/>
  <c r="A126" i="7"/>
  <c r="A127" i="7"/>
  <c r="A128" i="7"/>
  <c r="A129" i="7"/>
  <c r="A155" i="7"/>
  <c r="A156" i="7"/>
  <c r="A157" i="7"/>
  <c r="A158" i="7"/>
  <c r="A159" i="7"/>
  <c r="A186" i="7"/>
  <c r="A187" i="7"/>
  <c r="A188" i="7"/>
  <c r="A189" i="7"/>
  <c r="A190" i="7"/>
  <c r="A241" i="7"/>
  <c r="A242" i="7"/>
  <c r="A243" i="7"/>
  <c r="A270" i="7"/>
  <c r="A271" i="7"/>
  <c r="A272" i="7"/>
  <c r="A273" i="7"/>
  <c r="A274" i="7"/>
  <c r="A317" i="7"/>
  <c r="A318" i="7"/>
  <c r="F18" i="9" l="1"/>
  <c r="F10" i="9"/>
  <c r="E10" i="9"/>
  <c r="E13" i="9" l="1"/>
  <c r="G10" i="9"/>
  <c r="H10" i="9" s="1"/>
  <c r="E18" i="9"/>
  <c r="G18" i="9" s="1"/>
  <c r="H18" i="9" s="1"/>
  <c r="E16" i="9"/>
  <c r="F16" i="9"/>
  <c r="F13" i="9"/>
  <c r="F14" i="9"/>
  <c r="F12" i="9"/>
  <c r="E14" i="9"/>
  <c r="E15" i="9"/>
  <c r="F15" i="9"/>
  <c r="E12" i="9"/>
  <c r="G13" i="9" l="1"/>
  <c r="H13" i="9" s="1"/>
  <c r="G14" i="9"/>
  <c r="H14" i="9" s="1"/>
  <c r="G12" i="9"/>
  <c r="H12" i="9" s="1"/>
  <c r="G16" i="9"/>
  <c r="H16" i="9" s="1"/>
  <c r="G15" i="9"/>
  <c r="H15" i="9" s="1"/>
  <c r="E17" i="9"/>
  <c r="E19" i="9"/>
  <c r="F17" i="9"/>
  <c r="F19" i="9"/>
  <c r="A8" i="7"/>
  <c r="G19" i="9" l="1"/>
  <c r="H19" i="9" s="1"/>
  <c r="G17" i="9"/>
  <c r="H17" i="9" s="1"/>
  <c r="A9" i="7"/>
  <c r="A10" i="7" s="1"/>
  <c r="A11" i="7" s="1"/>
  <c r="A12" i="7" l="1"/>
  <c r="A13" i="7" l="1"/>
  <c r="A14" i="7" l="1"/>
  <c r="A15" i="7" l="1"/>
  <c r="A16" i="7" l="1"/>
  <c r="E9" i="9"/>
  <c r="F9" i="9"/>
  <c r="A17" i="7" l="1"/>
  <c r="G9" i="9"/>
  <c r="H9" i="9" s="1"/>
  <c r="A24" i="7" l="1"/>
  <c r="A25" i="7" s="1"/>
  <c r="A26" i="7" s="1"/>
  <c r="A27" i="7" s="1"/>
  <c r="A28" i="7" s="1"/>
  <c r="A29" i="7" s="1"/>
  <c r="E11" i="9"/>
  <c r="F11" i="9"/>
  <c r="G17" i="7"/>
  <c r="G16" i="7"/>
  <c r="G15" i="7"/>
  <c r="G14" i="7"/>
  <c r="G13" i="7"/>
  <c r="G12" i="7"/>
  <c r="G11" i="7"/>
  <c r="G10" i="7"/>
  <c r="G9" i="7"/>
  <c r="K14" i="7" l="1"/>
  <c r="L14" i="7"/>
  <c r="N14" i="7"/>
  <c r="L15" i="7"/>
  <c r="K15" i="7"/>
  <c r="N15" i="7"/>
  <c r="K16" i="7"/>
  <c r="L16" i="7"/>
  <c r="N16" i="7"/>
  <c r="K13" i="7"/>
  <c r="L13" i="7"/>
  <c r="N13" i="7"/>
  <c r="K17" i="7"/>
  <c r="L17" i="7"/>
  <c r="N17" i="7"/>
  <c r="K12" i="7"/>
  <c r="L12" i="7"/>
  <c r="N12" i="7"/>
  <c r="L10" i="7"/>
  <c r="K10" i="7"/>
  <c r="N10" i="7"/>
  <c r="K11" i="7"/>
  <c r="L11" i="7"/>
  <c r="N11" i="7"/>
  <c r="A35" i="7"/>
  <c r="A36" i="7" s="1"/>
  <c r="A37" i="7" s="1"/>
  <c r="A38" i="7" s="1"/>
  <c r="G11" i="9"/>
  <c r="H11" i="9" s="1"/>
  <c r="N9" i="7"/>
  <c r="L9" i="7"/>
  <c r="K9" i="7"/>
  <c r="O19" i="7" l="1"/>
  <c r="O320" i="7" s="1"/>
  <c r="O323" i="7" s="1"/>
  <c r="A46" i="7"/>
  <c r="A47" i="7" s="1"/>
  <c r="L19" i="7"/>
  <c r="F8" i="9" s="1"/>
  <c r="K19" i="7"/>
  <c r="E8" i="9" s="1"/>
  <c r="O322" i="7" l="1"/>
  <c r="O321" i="7"/>
  <c r="A49" i="7"/>
  <c r="A48" i="7"/>
  <c r="K320" i="7"/>
  <c r="F21" i="9"/>
  <c r="G8" i="9"/>
  <c r="H8" i="9" s="1"/>
  <c r="O324" i="7" l="1"/>
  <c r="A50" i="7"/>
  <c r="A51" i="7" s="1"/>
  <c r="A52" i="7" s="1"/>
  <c r="A54" i="7" s="1"/>
  <c r="E21" i="9"/>
  <c r="A56" i="7" l="1"/>
  <c r="A55" i="7"/>
  <c r="A57" i="7" s="1"/>
  <c r="C6" i="7"/>
  <c r="H21" i="9"/>
  <c r="G21" i="9"/>
  <c r="A58" i="7" l="1"/>
  <c r="G22" i="9"/>
  <c r="H22" i="9" s="1"/>
  <c r="G24" i="9"/>
  <c r="H24" i="9" s="1"/>
  <c r="G23" i="9"/>
  <c r="A59" i="7" l="1"/>
  <c r="A60" i="7" s="1"/>
  <c r="G25" i="9"/>
  <c r="H23" i="9"/>
  <c r="H25" i="9" s="1"/>
  <c r="A62" i="7" l="1"/>
  <c r="A63" i="7"/>
  <c r="A64" i="7" l="1"/>
  <c r="A65" i="7" s="1"/>
  <c r="A69" i="7" s="1"/>
  <c r="A67" i="7" l="1"/>
  <c r="A68" i="7" s="1"/>
  <c r="A70" i="7" l="1"/>
  <c r="A71" i="7" s="1"/>
  <c r="A73" i="7" s="1"/>
  <c r="A74" i="7" l="1"/>
  <c r="A75" i="7" s="1"/>
  <c r="A76" i="7"/>
  <c r="A77" i="7" l="1"/>
  <c r="A78" i="7" s="1"/>
  <c r="A80" i="7" s="1"/>
  <c r="A81" i="7" l="1"/>
  <c r="A82" i="7" s="1"/>
  <c r="A83" i="7"/>
  <c r="A84" i="7" l="1"/>
  <c r="A86" i="7" s="1"/>
  <c r="A91" i="7" s="1"/>
  <c r="A92" i="7" s="1"/>
  <c r="A96" i="7" s="1"/>
  <c r="A97" i="7" l="1"/>
  <c r="A100" i="7" s="1"/>
  <c r="A101" i="7"/>
  <c r="A98" i="7" l="1"/>
  <c r="A99" i="7" s="1"/>
  <c r="A102" i="7" s="1"/>
  <c r="A107" i="7" s="1"/>
  <c r="A108" i="7" s="1"/>
  <c r="A111" i="7" l="1"/>
  <c r="A109" i="7"/>
  <c r="A110" i="7" s="1"/>
  <c r="A112" i="7" l="1"/>
  <c r="A113" i="7" s="1"/>
  <c r="A114" i="7" s="1"/>
  <c r="A115" i="7" s="1"/>
  <c r="A118" i="7" l="1"/>
  <c r="A116" i="7"/>
  <c r="A119" i="7" l="1"/>
  <c r="A120" i="7" s="1"/>
  <c r="A121" i="7" s="1"/>
  <c r="A122" i="7" s="1"/>
  <c r="A123" i="7" s="1"/>
  <c r="A124" i="7" s="1"/>
  <c r="A130" i="7" l="1"/>
  <c r="A131" i="7" s="1"/>
  <c r="A132" i="7" s="1"/>
  <c r="A133" i="7" l="1"/>
  <c r="A134" i="7" s="1"/>
  <c r="A135" i="7" s="1"/>
  <c r="A136" i="7" s="1"/>
  <c r="A137" i="7" s="1"/>
  <c r="A138" i="7" s="1"/>
  <c r="A139" i="7" s="1"/>
  <c r="A140" i="7" s="1"/>
  <c r="A141" i="7" l="1"/>
  <c r="A142" i="7" s="1"/>
  <c r="A143" i="7"/>
  <c r="A144" i="7" l="1"/>
  <c r="A145" i="7" s="1"/>
  <c r="A146" i="7" s="1"/>
  <c r="A147" i="7" s="1"/>
  <c r="A150" i="7" s="1"/>
  <c r="A151" i="7" s="1"/>
  <c r="A152" i="7" l="1"/>
  <c r="A153" i="7" s="1"/>
  <c r="A154" i="7"/>
  <c r="A160" i="7" l="1"/>
  <c r="A163" i="7" s="1"/>
  <c r="A161" i="7" l="1"/>
  <c r="A162" i="7" s="1"/>
  <c r="A164" i="7" s="1"/>
  <c r="A165" i="7" s="1"/>
  <c r="A166" i="7" s="1"/>
  <c r="A167" i="7" l="1"/>
  <c r="A168" i="7" s="1"/>
  <c r="A169" i="7"/>
  <c r="A170" i="7" l="1"/>
  <c r="A171" i="7" s="1"/>
  <c r="A172" i="7" s="1"/>
  <c r="A175" i="7" l="1"/>
  <c r="A173" i="7"/>
  <c r="A174" i="7" l="1"/>
  <c r="A176" i="7" s="1"/>
  <c r="A177" i="7" s="1"/>
  <c r="A178" i="7" s="1"/>
  <c r="A181" i="7" l="1"/>
  <c r="A179" i="7"/>
  <c r="A180" i="7" s="1"/>
  <c r="A182" i="7" l="1"/>
  <c r="A183" i="7" s="1"/>
  <c r="A184" i="7" s="1"/>
  <c r="A185" i="7" s="1"/>
  <c r="A191" i="7" s="1"/>
  <c r="A192" i="7" s="1"/>
  <c r="A194" i="7" l="1"/>
  <c r="A193" i="7"/>
  <c r="A195" i="7" l="1"/>
  <c r="A196" i="7" s="1"/>
  <c r="A197" i="7" s="1"/>
  <c r="A202" i="7" l="1"/>
  <c r="A206" i="7"/>
  <c r="A199" i="7"/>
  <c r="A200" i="7" l="1"/>
  <c r="A213" i="7" l="1"/>
  <c r="A201" i="7"/>
  <c r="A203" i="7" l="1"/>
  <c r="A204" i="7" l="1"/>
  <c r="A217" i="7" l="1"/>
  <c r="A205" i="7"/>
  <c r="A207" i="7" l="1"/>
  <c r="A208" i="7" l="1"/>
  <c r="A221" i="7" l="1"/>
  <c r="A210" i="7"/>
  <c r="A211" i="7" l="1"/>
  <c r="A212" i="7" l="1"/>
  <c r="A214" i="7" l="1"/>
  <c r="A215" i="7" l="1"/>
  <c r="A216" i="7" l="1"/>
  <c r="A218" i="7" l="1"/>
  <c r="A219" i="7" l="1"/>
  <c r="A220" i="7" l="1"/>
  <c r="A231" i="7" l="1"/>
  <c r="A235" i="7"/>
  <c r="A223" i="7"/>
  <c r="A227" i="7"/>
  <c r="A224" i="7" l="1"/>
  <c r="A225" i="7" l="1"/>
  <c r="A239" i="7" l="1"/>
  <c r="A228" i="7"/>
  <c r="A229" i="7" l="1"/>
  <c r="A230" i="7" l="1"/>
  <c r="A232" i="7" l="1"/>
  <c r="A233" i="7" l="1"/>
  <c r="A234" i="7" l="1"/>
  <c r="A236" i="7" s="1"/>
  <c r="A237" i="7" s="1"/>
  <c r="A238" i="7" s="1"/>
  <c r="A240" i="7" s="1"/>
  <c r="A245" i="7" s="1"/>
  <c r="A246" i="7" s="1"/>
  <c r="A248" i="7" l="1"/>
  <c r="A247" i="7"/>
  <c r="A249" i="7" l="1"/>
  <c r="A250" i="7" s="1"/>
  <c r="A251" i="7" s="1"/>
  <c r="A253" i="7" s="1"/>
  <c r="A252" i="7" l="1"/>
  <c r="A254" i="7" s="1"/>
  <c r="A255" i="7" l="1"/>
  <c r="A256" i="7" s="1"/>
  <c r="A257" i="7" s="1"/>
  <c r="A258" i="7" l="1"/>
  <c r="A259" i="7" s="1"/>
  <c r="A260" i="7" s="1"/>
  <c r="A262" i="7" l="1"/>
  <c r="A261" i="7"/>
  <c r="A264" i="7" l="1"/>
  <c r="A265" i="7"/>
  <c r="A266" i="7" l="1"/>
  <c r="A267" i="7" s="1"/>
  <c r="A269" i="7" s="1"/>
  <c r="A268" i="7" l="1"/>
  <c r="A275" i="7" l="1"/>
  <c r="A276" i="7" l="1"/>
  <c r="A278" i="7"/>
  <c r="A277" i="7" l="1"/>
  <c r="A280" i="7" l="1"/>
  <c r="A279" i="7"/>
  <c r="A281" i="7" l="1"/>
  <c r="A284" i="7" s="1"/>
  <c r="A282" i="7" l="1"/>
  <c r="A283" i="7" s="1"/>
  <c r="A286" i="7" l="1"/>
  <c r="A285" i="7"/>
  <c r="A288" i="7" l="1"/>
  <c r="A289" i="7"/>
  <c r="A299" i="7"/>
  <c r="A290" i="7" l="1"/>
  <c r="A291" i="7"/>
  <c r="A292" i="7" l="1"/>
  <c r="A295" i="7" s="1"/>
  <c r="A293" i="7" l="1"/>
  <c r="A294" i="7" s="1"/>
  <c r="A296" i="7" s="1"/>
  <c r="A297" i="7" l="1"/>
  <c r="A298" i="7" s="1"/>
  <c r="A300" i="7" s="1"/>
  <c r="A301" i="7" s="1"/>
  <c r="A312" i="7" l="1"/>
  <c r="A302" i="7"/>
  <c r="A304" i="7" s="1"/>
  <c r="A305" i="7" s="1"/>
  <c r="A308" i="7" l="1"/>
  <c r="A307" i="7"/>
  <c r="A310" i="7" l="1"/>
  <c r="A309" i="7"/>
  <c r="A311" i="7" l="1"/>
  <c r="A315" i="7" s="1"/>
  <c r="A313" i="7" l="1"/>
  <c r="A314" i="7" s="1"/>
  <c r="A316" i="7" s="1"/>
</calcChain>
</file>

<file path=xl/sharedStrings.xml><?xml version="1.0" encoding="utf-8"?>
<sst xmlns="http://schemas.openxmlformats.org/spreadsheetml/2006/main" count="783" uniqueCount="347">
  <si>
    <t>PROJECT</t>
  </si>
  <si>
    <t>ADDRESS</t>
  </si>
  <si>
    <t>Date of plans</t>
  </si>
  <si>
    <t>SR #</t>
  </si>
  <si>
    <t>DWG. NO.</t>
  </si>
  <si>
    <t>CSI NO.</t>
  </si>
  <si>
    <t>DESCRIPTION</t>
  </si>
  <si>
    <t>WASTE</t>
  </si>
  <si>
    <t>QTY. W/ WASTE</t>
  </si>
  <si>
    <t>UNIT</t>
  </si>
  <si>
    <t>TOTAL COST</t>
  </si>
  <si>
    <t>GENERAL REQUIREMENTS</t>
  </si>
  <si>
    <t>FINISHES</t>
  </si>
  <si>
    <t>TOTAL</t>
  </si>
  <si>
    <t>OVERHEAD &amp; PROFIT</t>
  </si>
  <si>
    <t>QTY.</t>
  </si>
  <si>
    <t>LS</t>
  </si>
  <si>
    <t>SUBTOTALS</t>
  </si>
  <si>
    <t>WOOD, PLASTICS AND COMPOSITES</t>
  </si>
  <si>
    <t>TOTAL BASE BID (INCL. OVERHEAD AND PROFIT)</t>
  </si>
  <si>
    <t>Date of Submission</t>
  </si>
  <si>
    <t>OPENINGS</t>
  </si>
  <si>
    <t>SPECIALTIES</t>
  </si>
  <si>
    <t>EQUIPMENT</t>
  </si>
  <si>
    <t>TOTAL BASE BID</t>
  </si>
  <si>
    <t xml:space="preserve">BASE BID </t>
  </si>
  <si>
    <t>Overhead and profit</t>
  </si>
  <si>
    <t>Allowance for following general requirements</t>
  </si>
  <si>
    <t>Mobilization</t>
  </si>
  <si>
    <t>Bonds and insurance</t>
  </si>
  <si>
    <t>Project management and supervision</t>
  </si>
  <si>
    <t>Project schedule and progress</t>
  </si>
  <si>
    <t xml:space="preserve">Submittals, samples &amp; shop drawings </t>
  </si>
  <si>
    <t xml:space="preserve">Temporary facilities &amp; controls </t>
  </si>
  <si>
    <t>Office overheads</t>
  </si>
  <si>
    <t xml:space="preserve">Closeout procedures </t>
  </si>
  <si>
    <t>PLUMBING</t>
  </si>
  <si>
    <t>ELECTRICAL</t>
  </si>
  <si>
    <t>MECHANICAL</t>
  </si>
  <si>
    <t>LABOR/EQUIP.  COST</t>
  </si>
  <si>
    <t>MATERIAL COST</t>
  </si>
  <si>
    <t>TOTAL 
LABOR</t>
  </si>
  <si>
    <t>TOTAL 
MATERIAL</t>
  </si>
  <si>
    <t>TOTAL UNIT COST</t>
  </si>
  <si>
    <t>Equipment Sub Total</t>
  </si>
  <si>
    <t>Plumbing Sub Total</t>
  </si>
  <si>
    <t>Electrical Sub Total</t>
  </si>
  <si>
    <t>Mechanical Sub Total</t>
  </si>
  <si>
    <t>Specialties Sub Total</t>
  </si>
  <si>
    <t>General Requirement Sub Total</t>
  </si>
  <si>
    <t>Rev(0)</t>
  </si>
  <si>
    <t>Door and Frames</t>
  </si>
  <si>
    <t>Lumber Framing</t>
  </si>
  <si>
    <t>Lumber Framing Sub Total</t>
  </si>
  <si>
    <t>Specialties</t>
  </si>
  <si>
    <t>Equipment</t>
  </si>
  <si>
    <t>Plumbing</t>
  </si>
  <si>
    <t>Mechanical</t>
  </si>
  <si>
    <t>Electrical</t>
  </si>
  <si>
    <t>See next tab for detailed estimate.</t>
  </si>
  <si>
    <t>Ducts</t>
  </si>
  <si>
    <t>INSURANCE</t>
  </si>
  <si>
    <t>CONTINGENCY</t>
  </si>
  <si>
    <t>Openings  Sub Total</t>
  </si>
  <si>
    <t>Dry Wall</t>
  </si>
  <si>
    <t>Dry Wall Sub Total</t>
  </si>
  <si>
    <t>Ceiling</t>
  </si>
  <si>
    <t>Ceiling Sub Total</t>
  </si>
  <si>
    <t xml:space="preserve"> Flooring</t>
  </si>
  <si>
    <t>Flooring Sub Total</t>
  </si>
  <si>
    <t>Wall Finishes</t>
  </si>
  <si>
    <t>Wall Finishes Sub Total</t>
  </si>
  <si>
    <t>Service Equipments</t>
  </si>
  <si>
    <t>Miscellaneous Items</t>
  </si>
  <si>
    <t>Plumbing Fixtures</t>
  </si>
  <si>
    <t>Mechanical Equipments</t>
  </si>
  <si>
    <t>Lighting Fixtures</t>
  </si>
  <si>
    <t>Power</t>
  </si>
  <si>
    <t>DIVISION 11-</t>
  </si>
  <si>
    <t>DIVISION 22-</t>
  </si>
  <si>
    <t>DIVISION 23-</t>
  </si>
  <si>
    <t>DIVISION 26-</t>
  </si>
  <si>
    <t xml:space="preserve">DIVISION 01- </t>
  </si>
  <si>
    <t>DIVISION 06-</t>
  </si>
  <si>
    <t>DIVISION 08-</t>
  </si>
  <si>
    <t>DIVISION 09-</t>
  </si>
  <si>
    <t>DIVISION 10-</t>
  </si>
  <si>
    <t>Openings</t>
  </si>
  <si>
    <t xml:space="preserve">Dry Wall </t>
  </si>
  <si>
    <t>Flooring</t>
  </si>
  <si>
    <t xml:space="preserve">SUBTOTAL </t>
  </si>
  <si>
    <t>Cost/SF</t>
  </si>
  <si>
    <t>No. of Floors</t>
  </si>
  <si>
    <t>First Floor (SF)</t>
  </si>
  <si>
    <t>Building GSF</t>
  </si>
  <si>
    <t>Division No.</t>
  </si>
  <si>
    <t>Division No. 01</t>
  </si>
  <si>
    <t>Division No. 06</t>
  </si>
  <si>
    <t>Division No. 08</t>
  </si>
  <si>
    <t>Division No. 09</t>
  </si>
  <si>
    <t>Division No. 10</t>
  </si>
  <si>
    <t>Division No. 11</t>
  </si>
  <si>
    <t>Division No. 22</t>
  </si>
  <si>
    <t>Division No. 23</t>
  </si>
  <si>
    <t>Division No. 26</t>
  </si>
  <si>
    <t>LABOR Cost</t>
  </si>
  <si>
    <t>MATERIAL Cost</t>
  </si>
  <si>
    <t>Total Trade Cost</t>
  </si>
  <si>
    <t>Domestic Water Pipe &amp; Fittings</t>
  </si>
  <si>
    <t>Sanitary &amp; Vent Pipe Fitting</t>
  </si>
  <si>
    <t>Jamba Juice</t>
  </si>
  <si>
    <t>2100 Louisiana BLVD, NE., Suite #816 ALBUQUERQUA, NM 87110</t>
  </si>
  <si>
    <t>A1.2</t>
  </si>
  <si>
    <t>(3'-0" X 7'-0") "01" Glass Door W/Aluminum Frame</t>
  </si>
  <si>
    <t>(3'-0" X 7'-0") "02" Wood Door W/ Hollow Metal Frame</t>
  </si>
  <si>
    <t>(3'-0" X 7'-0") "03" Aluminum Door W/ Frame</t>
  </si>
  <si>
    <t>(3'-0" X 7'-0") "04" Wood Door W/ Hollow Metal Frame</t>
  </si>
  <si>
    <t>EA</t>
  </si>
  <si>
    <t>A1.4</t>
  </si>
  <si>
    <t>"C-1" (5/8") Type 'X' Gypsum Board Ceiling</t>
  </si>
  <si>
    <t>"C-2" (24" X 24") White Vinyl Acoustical Ceiling Tile</t>
  </si>
  <si>
    <t>SF</t>
  </si>
  <si>
    <t>Floor Transition</t>
  </si>
  <si>
    <t>Customer Area (Flooring As Required)</t>
  </si>
  <si>
    <t>Service Area (Flooring As Required)</t>
  </si>
  <si>
    <t>Freezer (Flooring As Required)</t>
  </si>
  <si>
    <t>Cooler (Flooring As Required)</t>
  </si>
  <si>
    <t>Back Area (Flooring As Required)</t>
  </si>
  <si>
    <t>Rest Room (Flooring As Required)</t>
  </si>
  <si>
    <t>LF</t>
  </si>
  <si>
    <t>EQ1.1</t>
  </si>
  <si>
    <t>Dip Box Cabinet (Large)</t>
  </si>
  <si>
    <t>(18" X 24") Metro Storage Shelving Under Counter</t>
  </si>
  <si>
    <t>(18" X 24") Metro Storage Shelving -4 Tier</t>
  </si>
  <si>
    <t>(18" X 36") Metro Storage Shelving -4 Tier</t>
  </si>
  <si>
    <t>(24" X 24") Metro Storage Shelving -4 Tier</t>
  </si>
  <si>
    <t>(24" X 36") Metro Storage Shelving -4 Tier</t>
  </si>
  <si>
    <t>(24" X 48") Metro Storage Shelving -4 Tier</t>
  </si>
  <si>
    <t>(21" X 36") Dunnage Rack</t>
  </si>
  <si>
    <t>File Cabinet</t>
  </si>
  <si>
    <t>Sneeze Guard</t>
  </si>
  <si>
    <t>Plexiglass Shield</t>
  </si>
  <si>
    <t>Shelve</t>
  </si>
  <si>
    <t>IT Cabinet</t>
  </si>
  <si>
    <t>Locker</t>
  </si>
  <si>
    <t>Coat Hook Rack</t>
  </si>
  <si>
    <t>Order Hand Of Counter</t>
  </si>
  <si>
    <t>POS Shroud</t>
  </si>
  <si>
    <t>Manger Desk</t>
  </si>
  <si>
    <t>Toilet Accessories</t>
  </si>
  <si>
    <t>Soap Dispenser</t>
  </si>
  <si>
    <t>Hand Sanitizer Dispenser</t>
  </si>
  <si>
    <t>Paper Towel Dispenser</t>
  </si>
  <si>
    <t>Mop Hanger</t>
  </si>
  <si>
    <t>Under Counter Trash</t>
  </si>
  <si>
    <t>Lobby Trash</t>
  </si>
  <si>
    <t>EQ2.1</t>
  </si>
  <si>
    <t>Office Computer</t>
  </si>
  <si>
    <t>Key Board Tray</t>
  </si>
  <si>
    <t>Crathco (Double Bowl)
Manf : Crathco Simplicity
Model ; CS-4D-16</t>
  </si>
  <si>
    <t>Crathco (Mini-Quad)
Manf : Crathco Simplicity
Model ; CS-4E-16</t>
  </si>
  <si>
    <t>Blender W/Plexiglass Cover, On Counter
Manf : Blended
Model ; STEALTH NITRO X</t>
  </si>
  <si>
    <t>Wheat Grass Juicer Machine
Manf : Miracle Products
Model ; GREEN MACHINE MJ575</t>
  </si>
  <si>
    <t>Juice Extractor
Manf : Robot Coupe
Model ; J 100 Ultra, 1 SPEED, 120V</t>
  </si>
  <si>
    <t>2-Door Refrigerator
Manf : Delafield
Model ; UC4048P</t>
  </si>
  <si>
    <t>Single Door Refrigerator
Manf : Delafield
Model ; 406-CAP</t>
  </si>
  <si>
    <t>(6'X8', 8'-6" X H W Light Fixture) Walk-In Cooler
Manf : Master-Belt</t>
  </si>
  <si>
    <t>(10'X8', 8'-6" H W/ Light Fixture) Walk-In Freezer
Manf : Master-Belt</t>
  </si>
  <si>
    <t>Ice Machine
Manf : Scotsman
Model ; F0822A-1A W/ B322S</t>
  </si>
  <si>
    <t>7 Panel Menu Board
Manf : VGS
Model ; VGS</t>
  </si>
  <si>
    <t>Citrus Juicer Machine
Manf : Zumex
Model ; ESSENTIAL PRO</t>
  </si>
  <si>
    <t>Ventless Oven
Manf : Turbo Chef
Model ; THE SOTA</t>
  </si>
  <si>
    <t>Full Hight Fridge
Manf : Beverage-Air
Model ; HBR44HC-1-HG-S</t>
  </si>
  <si>
    <t>OLO Cooler
Manf : True</t>
  </si>
  <si>
    <t>Under Counter Freezer
Manf : Beverage-Air
Model ; UCF20HC</t>
  </si>
  <si>
    <t>Ice Zone
Manf : Biozone
Model ; X SANITATION SYSTEM</t>
  </si>
  <si>
    <t>Electric Dipper Well
Manf : Conserve well
Model ; CW-DI 87770</t>
  </si>
  <si>
    <t>Sink Strainer
Manf : Fisher 22535
Model ; 22535 DRAINKING FLAT STRAINER</t>
  </si>
  <si>
    <t>Spoon &amp; Straw Holder
Model ; VOL78710</t>
  </si>
  <si>
    <t>Money Count Machine
Manf : Telerate
Model ; TX114</t>
  </si>
  <si>
    <t>Office Printer
Manf : Hewlett-Packed</t>
  </si>
  <si>
    <t>Music System
Manf : DMX</t>
  </si>
  <si>
    <t>Security Alarm System
Manf : Diebold
Model ; DS7090</t>
  </si>
  <si>
    <t>P1.2</t>
  </si>
  <si>
    <t>Floor Sink</t>
  </si>
  <si>
    <t>Floor Cleanout</t>
  </si>
  <si>
    <t>Lavatory</t>
  </si>
  <si>
    <t>Water Closet</t>
  </si>
  <si>
    <t>Service Sink</t>
  </si>
  <si>
    <t>Hot Water Recirculation Pump</t>
  </si>
  <si>
    <t>Mop Sink</t>
  </si>
  <si>
    <t>Plumbing Equipment</t>
  </si>
  <si>
    <t>Water Heater</t>
  </si>
  <si>
    <t>Water Filter</t>
  </si>
  <si>
    <t>Swing Type Faucet</t>
  </si>
  <si>
    <t>Automatic Faucet Deck Mount</t>
  </si>
  <si>
    <t>Detergent Dispenser</t>
  </si>
  <si>
    <t>Dump Sink Faucet</t>
  </si>
  <si>
    <t>Wall Mounted Hand sink</t>
  </si>
  <si>
    <t>Mop Sink Faucet</t>
  </si>
  <si>
    <t>Combo Pre-Rinse W/ Add-On Faucet</t>
  </si>
  <si>
    <t>AFVT Dispenser-Produce Wash</t>
  </si>
  <si>
    <t>(4") Dia Sanitary Pipe</t>
  </si>
  <si>
    <t>(3") Dia Grease Waste Pipe</t>
  </si>
  <si>
    <t>(4") Dia Grease Waste Pipe</t>
  </si>
  <si>
    <t>(2") Dia Vent Pipe</t>
  </si>
  <si>
    <t>(3") Dia Vent Pipe</t>
  </si>
  <si>
    <t>(4") Dia Vent Pipe</t>
  </si>
  <si>
    <t>(1") Dia Condensate Pipe</t>
  </si>
  <si>
    <t>(3") Dia Sanitary Pipe</t>
  </si>
  <si>
    <t>(3/4") Dia Sanitary Pipe</t>
  </si>
  <si>
    <t>(1/4") Dia Drain Pipe</t>
  </si>
  <si>
    <t>Wey</t>
  </si>
  <si>
    <t>Bend</t>
  </si>
  <si>
    <t>Wall Clean Out</t>
  </si>
  <si>
    <t>Floor Drain</t>
  </si>
  <si>
    <t>Gas Pipe</t>
  </si>
  <si>
    <t>(1") Dia Hot Water Pipe</t>
  </si>
  <si>
    <t>(1-1/4") Dia Hot Water Pipe</t>
  </si>
  <si>
    <t>(3/4") Dia Hot Water Pipe</t>
  </si>
  <si>
    <t>(1-1/2") Dia Cold Water Pipe</t>
  </si>
  <si>
    <t>(1") Dia Cold Water Pipe</t>
  </si>
  <si>
    <t>(3/4") Dia Cold Water Pipe</t>
  </si>
  <si>
    <t>(1/2") Dia Cold Water Pipe</t>
  </si>
  <si>
    <t>(1/2") Dia Hot Water Pipe</t>
  </si>
  <si>
    <t>Shut Of Valve</t>
  </si>
  <si>
    <t>Check Valve</t>
  </si>
  <si>
    <t>Tee</t>
  </si>
  <si>
    <t>Elbow</t>
  </si>
  <si>
    <t>(1-1/4") Dia gas Pipe</t>
  </si>
  <si>
    <t>Adjustable Pipe Supports</t>
  </si>
  <si>
    <t>Weather Tight Prefabricated Roof</t>
  </si>
  <si>
    <t>M1.1</t>
  </si>
  <si>
    <t>(6") Dia Duct</t>
  </si>
  <si>
    <t>(8") Dia Duct</t>
  </si>
  <si>
    <t>(10") Dia Duct</t>
  </si>
  <si>
    <t>(14") Dia Duct</t>
  </si>
  <si>
    <t>(16") Dia Duct</t>
  </si>
  <si>
    <t>(12 X 12) Duct</t>
  </si>
  <si>
    <t>(1'-2" X 2'-0") Duct</t>
  </si>
  <si>
    <t>(1'-4" X 1'-4") Duct</t>
  </si>
  <si>
    <t>(6") Dia Exhaust Duct Through Roof</t>
  </si>
  <si>
    <t>Install Combustion Exhaust And Intake Air Vent</t>
  </si>
  <si>
    <t>Transition</t>
  </si>
  <si>
    <t>Smoke Detector</t>
  </si>
  <si>
    <t>Programmable Thermostat</t>
  </si>
  <si>
    <t>Manual Volume Damper</t>
  </si>
  <si>
    <t>(24 X 24) "CR" Return Air Device
Manf : Titus
Model ; PAR</t>
  </si>
  <si>
    <t>(24 X 24) "CD" Supply Air Device
Manf : Titus
Model ; PAS</t>
  </si>
  <si>
    <t>(12 X 12) "GD" Supply Air Device
Manf : Titus
Model ; PAS</t>
  </si>
  <si>
    <t>(12 X 8) "DD" Supply Air Device
Manf : Titus
Model ; 300RS</t>
  </si>
  <si>
    <t>Exhaust Fan "EF-1"
Manf : Loren Cook
Model ; GC144</t>
  </si>
  <si>
    <t>Exhaust Fan "EF-2"
Manf : Loren Cook
Model ; GC144</t>
  </si>
  <si>
    <t>Exhaust Fan "FF-1"
Manf : Mars
Model ; STD-48-1US-PW</t>
  </si>
  <si>
    <t>Ductless Split System "AHU-1"
Model ; MWCA018</t>
  </si>
  <si>
    <t>Ductless Split System "CU-1"
Model ; MCA018</t>
  </si>
  <si>
    <t>Roof Mounted Air Cooled Refrigerated Condensing Unit</t>
  </si>
  <si>
    <t>E1.1</t>
  </si>
  <si>
    <t>"A" Light
Manf : Nel Lighting
Model ; NEL-85526M930W</t>
  </si>
  <si>
    <t>"B" Light
Manf : Nora Lighting
Model ; NEL-6LMART</t>
  </si>
  <si>
    <t>"C" Light
Manf : Nora Lighting
Model ; NEL-22/30W/34/WH</t>
  </si>
  <si>
    <t>"CE" Light
Manf : Nora Lighting
Model ; NEL-22/30W/34/EM/WH</t>
  </si>
  <si>
    <t>"CL2" Light
Manf : Nel Lighting
Model ; NT-348W/2.5A</t>
  </si>
  <si>
    <t>"D" Light
Manf : Nora Lighting
Model ; NYLS2-6C15130FWW3</t>
  </si>
  <si>
    <t>"EM" Light
Manf : Nora Lighting
Model ; NELEXL700-HORCW1</t>
  </si>
  <si>
    <t>"X" Light
Manf : Nel Lighting
Model ; NELCB810DR-W-1</t>
  </si>
  <si>
    <t>Single Pole Switch</t>
  </si>
  <si>
    <t>Motor Rated Switch</t>
  </si>
  <si>
    <t>Allowances For Conduit</t>
  </si>
  <si>
    <t>Allowances For Wiring</t>
  </si>
  <si>
    <t>Ceiling Mounted Photo Cell</t>
  </si>
  <si>
    <t>Junction Box</t>
  </si>
  <si>
    <t>Wall Mounted Motion Sensor</t>
  </si>
  <si>
    <t>Duplex Receptacle</t>
  </si>
  <si>
    <t>"GFI" Duplex Receptacle</t>
  </si>
  <si>
    <t>Single Receptacle</t>
  </si>
  <si>
    <t>Quad Receptacle</t>
  </si>
  <si>
    <t>Special Receptacle</t>
  </si>
  <si>
    <t>Duplex Receptacle With USB Charger</t>
  </si>
  <si>
    <t>Push Button</t>
  </si>
  <si>
    <t>Weather Proof Junction Box</t>
  </si>
  <si>
    <t>Fire Alarm Control Panel</t>
  </si>
  <si>
    <t xml:space="preserve">Sound System Speaker </t>
  </si>
  <si>
    <t>Roof</t>
  </si>
  <si>
    <t>Weather Proof "GFI" Duplex Receptacle</t>
  </si>
  <si>
    <t>Disconnect Switch</t>
  </si>
  <si>
    <t>Panel</t>
  </si>
  <si>
    <r>
      <rPr>
        <b/>
        <sz val="12"/>
        <color theme="1"/>
        <rFont val="Calibri"/>
        <family val="2"/>
        <scheme val="minor"/>
      </rPr>
      <t>Panel "LA"</t>
    </r>
    <r>
      <rPr>
        <sz val="12"/>
        <color theme="1"/>
        <rFont val="Calibri"/>
        <family val="2"/>
        <scheme val="minor"/>
      </rPr>
      <t xml:space="preserve">
Aic Rating : 22000
Phase : 3
Wire ; 4</t>
    </r>
  </si>
  <si>
    <t>1 Pole (20 Circuit Braker)</t>
  </si>
  <si>
    <t>1 Pole (20 GFI Circuit Braker)</t>
  </si>
  <si>
    <t>1 Pole (30 GFI Circuit Braker)</t>
  </si>
  <si>
    <t>2 Pole (15 Circuit Braker)</t>
  </si>
  <si>
    <t>2 Pole (40 Circuit Braker)</t>
  </si>
  <si>
    <r>
      <rPr>
        <b/>
        <sz val="12"/>
        <color theme="1"/>
        <rFont val="Calibri"/>
        <family val="2"/>
        <scheme val="minor"/>
      </rPr>
      <t>(400 A) Panel "M"</t>
    </r>
    <r>
      <rPr>
        <sz val="12"/>
        <color theme="1"/>
        <rFont val="Calibri"/>
        <family val="2"/>
        <scheme val="minor"/>
      </rPr>
      <t xml:space="preserve">
Phase :3
Wire : 4</t>
    </r>
  </si>
  <si>
    <t>3 Pole (60 Circuit Braker)</t>
  </si>
  <si>
    <t>3 Pole (70 Circuit Braker)</t>
  </si>
  <si>
    <t>3 Pole (200 Circuit Braker)</t>
  </si>
  <si>
    <t>Interior Wall Partition Type "5" (21 LF, 10'-0" H.)</t>
  </si>
  <si>
    <t>(5/8") Thick M.R. Gypsum Wall Board</t>
  </si>
  <si>
    <t>(5/8") Thick Durock</t>
  </si>
  <si>
    <t>(3-5/8") Metal Stud @ (16") O.C. (16 EA,160 LF)</t>
  </si>
  <si>
    <t>Sound Batt Insulation</t>
  </si>
  <si>
    <t>(3-5/8") Top Runner</t>
  </si>
  <si>
    <t>(3-5/8") Bottom Runner</t>
  </si>
  <si>
    <t>Sealant</t>
  </si>
  <si>
    <t>Interior Wall Partition Type "6" (16 LF, 10'-0" H.)</t>
  </si>
  <si>
    <t>(6") Metal Stud @ (16") O.C. (13 EA,130 LF)</t>
  </si>
  <si>
    <t>(6") Top Runner</t>
  </si>
  <si>
    <t>(6") Bottom Runner</t>
  </si>
  <si>
    <t>Interior Wall Partition Type "2" (3 LF, 7'-6" H.)</t>
  </si>
  <si>
    <t>(3/4") Marine Grade Plywood</t>
  </si>
  <si>
    <t>(3-5/8") Metal Stud @ (16") O.C. (3 EA,23 LF)</t>
  </si>
  <si>
    <t>Interior Wall Partition Type "4" (17 LF, 2'-6" H.)</t>
  </si>
  <si>
    <t>(5/8") Thick Type "X" Gypsum Wall Board</t>
  </si>
  <si>
    <t>(3-5/8") Metal Stud @ (16") O.C. (13 EA,33 LF)</t>
  </si>
  <si>
    <t>Interior Wall Partition Type "5" (19 LF, 12'-9" H.)</t>
  </si>
  <si>
    <t>(3-5/8") Metal Stud @ (16") O.C. (15 EA,192 LF)</t>
  </si>
  <si>
    <t>Interior Wall Partition Type "7" (17 LF, 2'-6" H.)</t>
  </si>
  <si>
    <t>(1/2") Thick Cement Board</t>
  </si>
  <si>
    <t>(5/8") M.R. Gypsum Wall Board (10'-0" H.)</t>
  </si>
  <si>
    <t>(2" x 2" x 72") Brushed Aluminum Corner Guard</t>
  </si>
  <si>
    <t>Outside Tile Corner Trim "TR-2"
Mfr: Schluter</t>
  </si>
  <si>
    <t>Exposed Tile Edge Trim "TR-3"
Mfr: Schluter</t>
  </si>
  <si>
    <t>(5" x 5") Ceramic Wall Tile "W-1"
Mfr: Creative Materials Corp.
Color: White-Glossy</t>
  </si>
  <si>
    <t>FRP "W-2"
Mfr: Martile
Color: White</t>
  </si>
  <si>
    <t>Wall Paint "P-1"
Mfr: Wolf Gordon
Color: Fiddlehead Green</t>
  </si>
  <si>
    <t>Wall Paint "P-2A"
Mfr: Benjamin Moore
Color: Ballet White</t>
  </si>
  <si>
    <t>Wall Paint "P-2B"
Mfr: Benjamin Moore
Color: Ballet White Semi-Gloss</t>
  </si>
  <si>
    <t>Wall Paint "P-2C"
Mfr: Wolf Gordon
Color: Ballet White Scuffmaster</t>
  </si>
  <si>
    <t>Wall Paint "P-5"
Mfr: Benjamin Moore
Color: Green</t>
  </si>
  <si>
    <t>Graphics</t>
  </si>
  <si>
    <t>Wall Graphics "Jamba Whirl" "G01"
Mfr: DGS
Model: Custom</t>
  </si>
  <si>
    <t>(4' x 4') Wall Graphics "Slat Wall" "G03"
Mfr: DGS
Model: Custom</t>
  </si>
  <si>
    <t>Vinyl Wall Graphics "ISM-VNL-WHIRLD" "G11"
Mfr: Graphics Vendor
Model: Whirld Famous-Cut Vinyl</t>
  </si>
  <si>
    <t>Vinyl Wall Graphics "MURAL-J" "G14"
Mfr: Graphics Vendor
Model: Mural-Jamba</t>
  </si>
  <si>
    <t>Wall Graphics "MURAL-V" "G15"
Mfr: Graphics Vendor
Model: Mural</t>
  </si>
  <si>
    <t>Vinyl Wall Graphics "SEED GRAPHIC" "G17"
Mfr: Graphics Vendor
Model: Seed Graphic</t>
  </si>
  <si>
    <t>Vinyl Wall Graphics "HALL-SMTH-CUT VNL" "G19"
Mfr: Graphics Vendor
Model: Smoothie Names</t>
  </si>
  <si>
    <t>A1.6
&amp;
A2.1</t>
  </si>
  <si>
    <t>Blocking</t>
  </si>
  <si>
    <t xml:space="preserve">(2 x 6) Grab Bar Blocking </t>
  </si>
  <si>
    <t>(5/8") Fire Treated Plywood Wall Backing (2'-6" H.)</t>
  </si>
  <si>
    <t>(5/8") Fire Treated Plywood Wall Backing (4'-0" H.)</t>
  </si>
  <si>
    <t>(5/8") Fire Treated Plywood Wall Backing (2'-0" H.)</t>
  </si>
  <si>
    <t>(5/8") Fire Treated Plywood Wall Backing (6'-0" H.)</t>
  </si>
  <si>
    <t>(5/8") Plywood Wall Backing (4 LF, 6'-0" H.)</t>
  </si>
  <si>
    <t>A1.3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</si>
</sst>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[$-F800]dddd\,\ mmmm\ dd\,\ yyyy"/>
    <numFmt numFmtId="166" formatCode="_(&quot;$&quot;* #,##0_);_(&quot;$&quot;* \(#,##0\);_(&quot;$&quot;* &quot;-&quot;?_);_(@_)"/>
    <numFmt numFmtId="167" formatCode="_(&quot;$&quot;* #,##0.00_);_(&quot;$&quot;* \(#,##0.00\);_(&quot;$&quot;* &quot;-&quot;?_);_(@_)"/>
    <numFmt numFmtId="168" formatCode="_(&quot;$&quot;* #,##0.0_);_(&quot;$&quot;* \(#,##0.0\);_(&quot;$&quot;* &quot;-&quot;?_);_(@_)"/>
  </numFmts>
  <fonts count="28" x14ac:knownFonts="1"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color theme="0"/>
      <name val="Verdana"/>
      <family val="2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Verdana"/>
      <family val="2"/>
    </font>
    <font>
      <i/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theme="10"/>
      <name val="Arial"/>
      <family val="2"/>
    </font>
    <font>
      <u/>
      <sz val="12"/>
      <color theme="0"/>
      <name val="Arial"/>
      <family val="2"/>
    </font>
    <font>
      <b/>
      <i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b/>
      <i/>
      <sz val="12"/>
      <name val="Calibri"/>
      <family val="2"/>
      <scheme val="minor"/>
    </font>
    <font>
      <b/>
      <i/>
      <sz val="12"/>
      <color rgb="FF0070C0"/>
      <name val="Calibri"/>
      <family val="2"/>
      <scheme val="minor"/>
    </font>
    <font>
      <b/>
      <sz val="12"/>
      <color theme="0"/>
      <name val="Times New Roman"/>
      <family val="1"/>
    </font>
    <font>
      <b/>
      <sz val="12"/>
      <color rgb="FF0070C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/>
    <xf numFmtId="44" fontId="4" fillId="0" borderId="0" applyFont="0" applyFill="0" applyBorder="0" applyAlignment="0" applyProtection="0"/>
    <xf numFmtId="0" fontId="8" fillId="0" borderId="0"/>
    <xf numFmtId="0" fontId="4" fillId="0" borderId="0"/>
    <xf numFmtId="0" fontId="15" fillId="0" borderId="0" applyNumberFormat="0" applyFill="0" applyBorder="0" applyAlignment="0" applyProtection="0"/>
    <xf numFmtId="0" fontId="3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0" fillId="0" borderId="0"/>
    <xf numFmtId="0" fontId="15" fillId="0" borderId="0" applyNumberFormat="0" applyFill="0" applyBorder="0" applyAlignment="0" applyProtection="0"/>
    <xf numFmtId="0" fontId="2" fillId="0" borderId="0"/>
    <xf numFmtId="0" fontId="1" fillId="0" borderId="0"/>
  </cellStyleXfs>
  <cellXfs count="252">
    <xf numFmtId="0" fontId="0" fillId="0" borderId="0" xfId="0"/>
    <xf numFmtId="0" fontId="6" fillId="2" borderId="2" xfId="0" applyFont="1" applyFill="1" applyBorder="1" applyAlignment="1">
      <alignment horizontal="left" vertical="top"/>
    </xf>
    <xf numFmtId="2" fontId="6" fillId="2" borderId="3" xfId="0" applyNumberFormat="1" applyFont="1" applyFill="1" applyBorder="1" applyAlignment="1">
      <alignment horizontal="center" vertical="top"/>
    </xf>
    <xf numFmtId="0" fontId="9" fillId="0" borderId="3" xfId="0" applyFont="1" applyBorder="1" applyAlignment="1">
      <alignment vertical="top"/>
    </xf>
    <xf numFmtId="2" fontId="10" fillId="3" borderId="4" xfId="0" applyNumberFormat="1" applyFont="1" applyFill="1" applyBorder="1" applyAlignment="1">
      <alignment horizontal="left" vertical="top"/>
    </xf>
    <xf numFmtId="0" fontId="9" fillId="3" borderId="5" xfId="0" applyFont="1" applyFill="1" applyBorder="1" applyAlignment="1">
      <alignment horizontal="center" vertical="top"/>
    </xf>
    <xf numFmtId="164" fontId="10" fillId="3" borderId="5" xfId="1" applyNumberFormat="1" applyFont="1" applyFill="1" applyBorder="1" applyAlignment="1">
      <alignment vertical="top"/>
    </xf>
    <xf numFmtId="164" fontId="9" fillId="3" borderId="5" xfId="1" applyNumberFormat="1" applyFont="1" applyFill="1" applyBorder="1" applyAlignment="1">
      <alignment vertical="top"/>
    </xf>
    <xf numFmtId="0" fontId="9" fillId="3" borderId="4" xfId="0" applyFont="1" applyFill="1" applyBorder="1" applyAlignment="1">
      <alignment horizontal="left" vertical="top"/>
    </xf>
    <xf numFmtId="0" fontId="6" fillId="0" borderId="0" xfId="0" applyFont="1" applyAlignment="1">
      <alignment horizontal="center" vertical="top" wrapText="1"/>
    </xf>
    <xf numFmtId="0" fontId="9" fillId="0" borderId="12" xfId="0" applyFont="1" applyBorder="1" applyAlignment="1">
      <alignment horizontal="center" vertical="top"/>
    </xf>
    <xf numFmtId="164" fontId="12" fillId="3" borderId="18" xfId="1" applyNumberFormat="1" applyFont="1" applyFill="1" applyBorder="1" applyAlignment="1">
      <alignment horizontal="center" vertical="top"/>
    </xf>
    <xf numFmtId="1" fontId="9" fillId="0" borderId="16" xfId="0" applyNumberFormat="1" applyFont="1" applyBorder="1" applyAlignment="1">
      <alignment horizontal="right" vertical="top"/>
    </xf>
    <xf numFmtId="0" fontId="9" fillId="0" borderId="4" xfId="0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horizontal="right" vertical="top"/>
    </xf>
    <xf numFmtId="2" fontId="9" fillId="0" borderId="0" xfId="0" applyNumberFormat="1" applyFont="1" applyAlignment="1">
      <alignment vertical="top" wrapText="1"/>
    </xf>
    <xf numFmtId="2" fontId="9" fillId="0" borderId="0" xfId="0" applyNumberFormat="1" applyFont="1" applyAlignment="1">
      <alignment horizontal="center" vertical="top" wrapText="1"/>
    </xf>
    <xf numFmtId="164" fontId="9" fillId="0" borderId="0" xfId="1" applyNumberFormat="1" applyFont="1" applyBorder="1" applyAlignment="1">
      <alignment vertical="top"/>
    </xf>
    <xf numFmtId="0" fontId="12" fillId="3" borderId="0" xfId="3" applyFont="1" applyFill="1" applyAlignment="1">
      <alignment horizontal="left" vertical="top"/>
    </xf>
    <xf numFmtId="14" fontId="9" fillId="3" borderId="0" xfId="3" applyNumberFormat="1" applyFont="1" applyFill="1" applyAlignment="1">
      <alignment horizontal="left" vertical="top"/>
    </xf>
    <xf numFmtId="14" fontId="12" fillId="3" borderId="0" xfId="3" applyNumberFormat="1" applyFont="1" applyFill="1" applyAlignment="1">
      <alignment horizontal="left" vertical="top"/>
    </xf>
    <xf numFmtId="0" fontId="12" fillId="3" borderId="7" xfId="3" applyFont="1" applyFill="1" applyBorder="1" applyAlignment="1">
      <alignment horizontal="left" vertical="top"/>
    </xf>
    <xf numFmtId="0" fontId="12" fillId="3" borderId="8" xfId="3" applyFont="1" applyFill="1" applyBorder="1" applyAlignment="1">
      <alignment horizontal="left" vertical="top"/>
    </xf>
    <xf numFmtId="14" fontId="9" fillId="3" borderId="8" xfId="3" applyNumberFormat="1" applyFont="1" applyFill="1" applyBorder="1" applyAlignment="1">
      <alignment horizontal="left" vertical="top"/>
    </xf>
    <xf numFmtId="0" fontId="12" fillId="3" borderId="6" xfId="3" applyFont="1" applyFill="1" applyBorder="1" applyAlignment="1">
      <alignment horizontal="left" vertical="top"/>
    </xf>
    <xf numFmtId="0" fontId="12" fillId="3" borderId="5" xfId="3" applyFont="1" applyFill="1" applyBorder="1" applyAlignment="1">
      <alignment horizontal="left" vertical="top"/>
    </xf>
    <xf numFmtId="0" fontId="12" fillId="3" borderId="4" xfId="3" applyFont="1" applyFill="1" applyBorder="1" applyAlignment="1">
      <alignment horizontal="left" vertical="top"/>
    </xf>
    <xf numFmtId="0" fontId="12" fillId="3" borderId="2" xfId="3" applyFont="1" applyFill="1" applyBorder="1" applyAlignment="1">
      <alignment horizontal="left" vertical="top"/>
    </xf>
    <xf numFmtId="0" fontId="12" fillId="3" borderId="3" xfId="3" applyFont="1" applyFill="1" applyBorder="1" applyAlignment="1">
      <alignment horizontal="left" vertical="top"/>
    </xf>
    <xf numFmtId="0" fontId="12" fillId="3" borderId="1" xfId="3" applyFont="1" applyFill="1" applyBorder="1" applyAlignment="1">
      <alignment horizontal="left" vertical="top"/>
    </xf>
    <xf numFmtId="1" fontId="9" fillId="3" borderId="16" xfId="0" applyNumberFormat="1" applyFont="1" applyFill="1" applyBorder="1" applyAlignment="1">
      <alignment horizontal="center" vertical="center"/>
    </xf>
    <xf numFmtId="9" fontId="9" fillId="0" borderId="16" xfId="0" applyNumberFormat="1" applyFont="1" applyBorder="1" applyAlignment="1">
      <alignment horizontal="center" vertical="center"/>
    </xf>
    <xf numFmtId="9" fontId="9" fillId="0" borderId="20" xfId="0" applyNumberFormat="1" applyFont="1" applyBorder="1" applyAlignment="1">
      <alignment horizontal="center" vertical="top"/>
    </xf>
    <xf numFmtId="0" fontId="9" fillId="3" borderId="17" xfId="0" applyFont="1" applyFill="1" applyBorder="1" applyAlignment="1">
      <alignment horizontal="center" vertical="top" wrapText="1"/>
    </xf>
    <xf numFmtId="0" fontId="9" fillId="0" borderId="0" xfId="0" applyFont="1" applyAlignment="1">
      <alignment vertical="top"/>
    </xf>
    <xf numFmtId="164" fontId="9" fillId="3" borderId="14" xfId="1" applyNumberFormat="1" applyFont="1" applyFill="1" applyBorder="1" applyAlignment="1">
      <alignment horizontal="center" vertical="top"/>
    </xf>
    <xf numFmtId="0" fontId="9" fillId="3" borderId="16" xfId="0" applyFont="1" applyFill="1" applyBorder="1" applyAlignment="1">
      <alignment horizontal="center" vertical="top" wrapText="1"/>
    </xf>
    <xf numFmtId="1" fontId="9" fillId="0" borderId="20" xfId="0" applyNumberFormat="1" applyFont="1" applyBorder="1" applyAlignment="1">
      <alignment horizontal="right" vertical="top"/>
    </xf>
    <xf numFmtId="41" fontId="9" fillId="0" borderId="20" xfId="0" applyNumberFormat="1" applyFont="1" applyBorder="1" applyAlignment="1">
      <alignment horizontal="center" vertical="center"/>
    </xf>
    <xf numFmtId="2" fontId="6" fillId="2" borderId="3" xfId="0" applyNumberFormat="1" applyFont="1" applyFill="1" applyBorder="1" applyAlignment="1">
      <alignment horizontal="center" vertical="center"/>
    </xf>
    <xf numFmtId="2" fontId="6" fillId="2" borderId="3" xfId="0" applyNumberFormat="1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41" fontId="9" fillId="0" borderId="22" xfId="0" applyNumberFormat="1" applyFont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4" fontId="7" fillId="2" borderId="3" xfId="1" applyNumberFormat="1" applyFont="1" applyFill="1" applyBorder="1" applyAlignment="1">
      <alignment horizontal="right" vertical="center"/>
    </xf>
    <xf numFmtId="167" fontId="9" fillId="0" borderId="20" xfId="0" applyNumberFormat="1" applyFont="1" applyBorder="1" applyAlignment="1">
      <alignment horizontal="center" vertical="center"/>
    </xf>
    <xf numFmtId="164" fontId="9" fillId="0" borderId="0" xfId="1" applyNumberFormat="1" applyFont="1" applyBorder="1" applyAlignment="1">
      <alignment vertical="center"/>
    </xf>
    <xf numFmtId="0" fontId="9" fillId="0" borderId="16" xfId="0" applyFont="1" applyBorder="1" applyAlignment="1">
      <alignment horizontal="center" vertical="top" wrapText="1"/>
    </xf>
    <xf numFmtId="0" fontId="9" fillId="0" borderId="20" xfId="0" applyFont="1" applyBorder="1" applyAlignment="1">
      <alignment horizontal="center" vertical="top" wrapText="1"/>
    </xf>
    <xf numFmtId="2" fontId="10" fillId="3" borderId="0" xfId="0" applyNumberFormat="1" applyFont="1" applyFill="1" applyAlignment="1">
      <alignment horizontal="left" vertical="top"/>
    </xf>
    <xf numFmtId="0" fontId="12" fillId="3" borderId="0" xfId="0" applyFont="1" applyFill="1" applyAlignment="1">
      <alignment vertical="top"/>
    </xf>
    <xf numFmtId="0" fontId="7" fillId="2" borderId="24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25" xfId="0" applyFont="1" applyFill="1" applyBorder="1" applyAlignment="1">
      <alignment horizontal="center" vertical="top" wrapText="1"/>
    </xf>
    <xf numFmtId="2" fontId="7" fillId="2" borderId="26" xfId="0" applyNumberFormat="1" applyFont="1" applyFill="1" applyBorder="1" applyAlignment="1">
      <alignment horizontal="center" vertical="top" wrapText="1"/>
    </xf>
    <xf numFmtId="164" fontId="7" fillId="2" borderId="27" xfId="1" applyNumberFormat="1" applyFont="1" applyFill="1" applyBorder="1" applyAlignment="1" applyProtection="1">
      <alignment horizontal="center" vertical="top" wrapText="1"/>
    </xf>
    <xf numFmtId="41" fontId="9" fillId="0" borderId="16" xfId="0" applyNumberFormat="1" applyFont="1" applyBorder="1" applyAlignment="1">
      <alignment horizontal="center" vertical="top"/>
    </xf>
    <xf numFmtId="0" fontId="12" fillId="3" borderId="4" xfId="0" applyFont="1" applyFill="1" applyBorder="1" applyAlignment="1">
      <alignment horizontal="left" vertical="top"/>
    </xf>
    <xf numFmtId="164" fontId="9" fillId="0" borderId="21" xfId="1" applyNumberFormat="1" applyFont="1" applyFill="1" applyBorder="1" applyAlignment="1">
      <alignment horizontal="center" vertical="center"/>
    </xf>
    <xf numFmtId="164" fontId="9" fillId="0" borderId="29" xfId="1" applyNumberFormat="1" applyFont="1" applyFill="1" applyBorder="1" applyAlignment="1">
      <alignment vertical="center"/>
    </xf>
    <xf numFmtId="14" fontId="17" fillId="3" borderId="8" xfId="3" applyNumberFormat="1" applyFont="1" applyFill="1" applyBorder="1" applyAlignment="1">
      <alignment horizontal="left" vertical="top"/>
    </xf>
    <xf numFmtId="0" fontId="9" fillId="3" borderId="0" xfId="0" applyFont="1" applyFill="1" applyAlignment="1">
      <alignment vertical="top"/>
    </xf>
    <xf numFmtId="164" fontId="9" fillId="3" borderId="14" xfId="1" applyNumberFormat="1" applyFont="1" applyFill="1" applyBorder="1" applyAlignment="1">
      <alignment horizontal="center" vertical="center"/>
    </xf>
    <xf numFmtId="0" fontId="9" fillId="0" borderId="28" xfId="0" applyFont="1" applyBorder="1" applyAlignment="1">
      <alignment horizontal="center" vertical="center" wrapText="1"/>
    </xf>
    <xf numFmtId="164" fontId="7" fillId="2" borderId="15" xfId="0" applyNumberFormat="1" applyFont="1" applyFill="1" applyBorder="1" applyAlignment="1">
      <alignment horizontal="left" vertical="top"/>
    </xf>
    <xf numFmtId="0" fontId="13" fillId="3" borderId="1" xfId="0" applyFont="1" applyFill="1" applyBorder="1" applyAlignment="1">
      <alignment horizontal="left" vertical="top"/>
    </xf>
    <xf numFmtId="0" fontId="14" fillId="3" borderId="3" xfId="0" applyFont="1" applyFill="1" applyBorder="1" applyAlignment="1">
      <alignment horizontal="center" vertical="top"/>
    </xf>
    <xf numFmtId="0" fontId="9" fillId="3" borderId="3" xfId="0" applyFont="1" applyFill="1" applyBorder="1" applyAlignment="1">
      <alignment horizontal="right" vertical="top"/>
    </xf>
    <xf numFmtId="2" fontId="9" fillId="3" borderId="3" xfId="0" applyNumberFormat="1" applyFont="1" applyFill="1" applyBorder="1" applyAlignment="1">
      <alignment vertical="top" wrapText="1"/>
    </xf>
    <xf numFmtId="2" fontId="9" fillId="3" borderId="3" xfId="0" applyNumberFormat="1" applyFont="1" applyFill="1" applyBorder="1" applyAlignment="1">
      <alignment horizontal="center" vertical="top" wrapText="1"/>
    </xf>
    <xf numFmtId="2" fontId="9" fillId="3" borderId="3" xfId="0" applyNumberFormat="1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164" fontId="9" fillId="3" borderId="3" xfId="1" applyNumberFormat="1" applyFont="1" applyFill="1" applyBorder="1" applyAlignment="1">
      <alignment vertical="center"/>
    </xf>
    <xf numFmtId="164" fontId="9" fillId="3" borderId="2" xfId="1" applyNumberFormat="1" applyFont="1" applyFill="1" applyBorder="1" applyAlignment="1">
      <alignment vertical="top"/>
    </xf>
    <xf numFmtId="0" fontId="14" fillId="3" borderId="6" xfId="0" applyFont="1" applyFill="1" applyBorder="1" applyAlignment="1">
      <alignment horizontal="center" vertical="top"/>
    </xf>
    <xf numFmtId="49" fontId="14" fillId="3" borderId="8" xfId="0" applyNumberFormat="1" applyFont="1" applyFill="1" applyBorder="1" applyAlignment="1">
      <alignment vertical="top"/>
    </xf>
    <xf numFmtId="0" fontId="9" fillId="3" borderId="8" xfId="0" applyFont="1" applyFill="1" applyBorder="1" applyAlignment="1">
      <alignment vertical="top"/>
    </xf>
    <xf numFmtId="2" fontId="9" fillId="3" borderId="8" xfId="0" applyNumberFormat="1" applyFont="1" applyFill="1" applyBorder="1" applyAlignment="1">
      <alignment vertical="top" wrapText="1"/>
    </xf>
    <xf numFmtId="2" fontId="9" fillId="3" borderId="8" xfId="0" applyNumberFormat="1" applyFont="1" applyFill="1" applyBorder="1" applyAlignment="1">
      <alignment vertical="center" wrapText="1"/>
    </xf>
    <xf numFmtId="0" fontId="9" fillId="3" borderId="8" xfId="0" applyFont="1" applyFill="1" applyBorder="1" applyAlignment="1">
      <alignment vertical="center" wrapText="1"/>
    </xf>
    <xf numFmtId="164" fontId="9" fillId="3" borderId="8" xfId="1" applyNumberFormat="1" applyFont="1" applyFill="1" applyBorder="1" applyAlignment="1">
      <alignment vertical="center"/>
    </xf>
    <xf numFmtId="164" fontId="9" fillId="3" borderId="7" xfId="1" applyNumberFormat="1" applyFont="1" applyFill="1" applyBorder="1" applyAlignment="1">
      <alignment vertical="top"/>
    </xf>
    <xf numFmtId="41" fontId="9" fillId="0" borderId="32" xfId="0" applyNumberFormat="1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 wrapText="1"/>
    </xf>
    <xf numFmtId="167" fontId="9" fillId="0" borderId="32" xfId="0" applyNumberFormat="1" applyFont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top" wrapText="1"/>
    </xf>
    <xf numFmtId="1" fontId="9" fillId="0" borderId="13" xfId="0" applyNumberFormat="1" applyFont="1" applyBorder="1" applyAlignment="1">
      <alignment horizontal="center" vertical="center"/>
    </xf>
    <xf numFmtId="9" fontId="9" fillId="0" borderId="13" xfId="0" applyNumberFormat="1" applyFont="1" applyBorder="1" applyAlignment="1">
      <alignment horizontal="center" vertical="center"/>
    </xf>
    <xf numFmtId="41" fontId="9" fillId="0" borderId="13" xfId="0" applyNumberFormat="1" applyFont="1" applyBorder="1" applyAlignment="1">
      <alignment horizontal="center" vertical="top"/>
    </xf>
    <xf numFmtId="0" fontId="9" fillId="0" borderId="13" xfId="0" applyFont="1" applyBorder="1" applyAlignment="1">
      <alignment horizontal="center" vertical="top" wrapText="1"/>
    </xf>
    <xf numFmtId="41" fontId="9" fillId="0" borderId="28" xfId="0" applyNumberFormat="1" applyFont="1" applyBorder="1" applyAlignment="1">
      <alignment horizontal="center" vertical="center"/>
    </xf>
    <xf numFmtId="167" fontId="9" fillId="0" borderId="28" xfId="0" applyNumberFormat="1" applyFont="1" applyBorder="1" applyAlignment="1">
      <alignment horizontal="center" vertical="center"/>
    </xf>
    <xf numFmtId="164" fontId="9" fillId="0" borderId="23" xfId="1" applyNumberFormat="1" applyFont="1" applyBorder="1" applyAlignment="1">
      <alignment vertical="center"/>
    </xf>
    <xf numFmtId="0" fontId="18" fillId="3" borderId="36" xfId="3" applyFont="1" applyFill="1" applyBorder="1" applyAlignment="1">
      <alignment horizontal="left" vertical="top" wrapText="1"/>
    </xf>
    <xf numFmtId="9" fontId="9" fillId="0" borderId="16" xfId="3" applyNumberFormat="1" applyFont="1" applyBorder="1" applyAlignment="1">
      <alignment horizontal="center" vertical="center"/>
    </xf>
    <xf numFmtId="41" fontId="9" fillId="3" borderId="16" xfId="3" applyNumberFormat="1" applyFont="1" applyFill="1" applyBorder="1" applyAlignment="1">
      <alignment horizontal="center" vertical="center"/>
    </xf>
    <xf numFmtId="0" fontId="9" fillId="3" borderId="16" xfId="3" applyFont="1" applyFill="1" applyBorder="1" applyAlignment="1">
      <alignment horizontal="center" vertical="center"/>
    </xf>
    <xf numFmtId="2" fontId="9" fillId="3" borderId="16" xfId="0" applyNumberFormat="1" applyFont="1" applyFill="1" applyBorder="1" applyAlignment="1">
      <alignment horizontal="left" vertical="center" wrapText="1"/>
    </xf>
    <xf numFmtId="0" fontId="9" fillId="3" borderId="5" xfId="9" applyFont="1" applyFill="1" applyBorder="1" applyAlignment="1">
      <alignment vertical="top"/>
    </xf>
    <xf numFmtId="0" fontId="9" fillId="3" borderId="0" xfId="9" applyFont="1" applyFill="1" applyAlignment="1">
      <alignment vertical="top"/>
    </xf>
    <xf numFmtId="0" fontId="9" fillId="3" borderId="34" xfId="9" applyFont="1" applyFill="1" applyBorder="1" applyAlignment="1">
      <alignment horizontal="center" vertical="top" wrapText="1"/>
    </xf>
    <xf numFmtId="1" fontId="9" fillId="3" borderId="17" xfId="9" applyNumberFormat="1" applyFont="1" applyFill="1" applyBorder="1" applyAlignment="1">
      <alignment horizontal="right" vertical="top"/>
    </xf>
    <xf numFmtId="0" fontId="9" fillId="0" borderId="0" xfId="9" applyFont="1" applyAlignment="1">
      <alignment vertical="top"/>
    </xf>
    <xf numFmtId="167" fontId="6" fillId="2" borderId="3" xfId="0" applyNumberFormat="1" applyFont="1" applyFill="1" applyBorder="1" applyAlignment="1">
      <alignment horizontal="left" vertical="center"/>
    </xf>
    <xf numFmtId="167" fontId="10" fillId="3" borderId="0" xfId="0" applyNumberFormat="1" applyFont="1" applyFill="1" applyAlignment="1">
      <alignment horizontal="left" vertical="top"/>
    </xf>
    <xf numFmtId="167" fontId="9" fillId="3" borderId="3" xfId="0" applyNumberFormat="1" applyFont="1" applyFill="1" applyBorder="1" applyAlignment="1">
      <alignment vertical="center" wrapText="1"/>
    </xf>
    <xf numFmtId="167" fontId="9" fillId="3" borderId="8" xfId="0" applyNumberFormat="1" applyFont="1" applyFill="1" applyBorder="1" applyAlignment="1">
      <alignment vertical="center" wrapText="1"/>
    </xf>
    <xf numFmtId="167" fontId="9" fillId="0" borderId="0" xfId="0" applyNumberFormat="1" applyFont="1" applyAlignment="1">
      <alignment vertical="center" wrapText="1"/>
    </xf>
    <xf numFmtId="2" fontId="21" fillId="3" borderId="0" xfId="0" applyNumberFormat="1" applyFont="1" applyFill="1" applyAlignment="1">
      <alignment horizontal="left" vertical="top"/>
    </xf>
    <xf numFmtId="167" fontId="9" fillId="0" borderId="16" xfId="0" applyNumberFormat="1" applyFont="1" applyBorder="1" applyAlignment="1">
      <alignment horizontal="center" vertical="center"/>
    </xf>
    <xf numFmtId="164" fontId="9" fillId="0" borderId="30" xfId="1" applyNumberFormat="1" applyFont="1" applyBorder="1" applyAlignment="1">
      <alignment horizontal="center" vertical="top"/>
    </xf>
    <xf numFmtId="164" fontId="9" fillId="0" borderId="19" xfId="1" applyNumberFormat="1" applyFont="1" applyBorder="1" applyAlignment="1">
      <alignment horizontal="center" vertical="top"/>
    </xf>
    <xf numFmtId="164" fontId="9" fillId="0" borderId="16" xfId="1" applyNumberFormat="1" applyFont="1" applyBorder="1" applyAlignment="1">
      <alignment horizontal="center" vertical="top"/>
    </xf>
    <xf numFmtId="164" fontId="9" fillId="0" borderId="28" xfId="1" applyNumberFormat="1" applyFont="1" applyBorder="1" applyAlignment="1">
      <alignment vertical="center"/>
    </xf>
    <xf numFmtId="167" fontId="9" fillId="3" borderId="16" xfId="0" applyNumberFormat="1" applyFont="1" applyFill="1" applyBorder="1" applyAlignment="1">
      <alignment vertical="top"/>
    </xf>
    <xf numFmtId="44" fontId="9" fillId="0" borderId="16" xfId="1" applyFont="1" applyBorder="1" applyAlignment="1">
      <alignment horizontal="center" vertical="top"/>
    </xf>
    <xf numFmtId="166" fontId="12" fillId="0" borderId="18" xfId="0" applyNumberFormat="1" applyFont="1" applyBorder="1" applyAlignment="1">
      <alignment horizontal="center" vertical="top"/>
    </xf>
    <xf numFmtId="166" fontId="12" fillId="0" borderId="23" xfId="0" applyNumberFormat="1" applyFont="1" applyBorder="1" applyAlignment="1">
      <alignment horizontal="center" vertical="top"/>
    </xf>
    <xf numFmtId="166" fontId="12" fillId="0" borderId="28" xfId="0" applyNumberFormat="1" applyFont="1" applyBorder="1" applyAlignment="1">
      <alignment horizontal="center" vertical="top"/>
    </xf>
    <xf numFmtId="2" fontId="9" fillId="3" borderId="16" xfId="0" applyNumberFormat="1" applyFont="1" applyFill="1" applyBorder="1" applyAlignment="1">
      <alignment horizontal="right" vertical="center" wrapText="1"/>
    </xf>
    <xf numFmtId="164" fontId="9" fillId="0" borderId="16" xfId="1" applyNumberFormat="1" applyFont="1" applyFill="1" applyBorder="1" applyAlignment="1">
      <alignment horizontal="center" vertical="top"/>
    </xf>
    <xf numFmtId="164" fontId="9" fillId="0" borderId="19" xfId="1" applyNumberFormat="1" applyFont="1" applyFill="1" applyBorder="1" applyAlignment="1">
      <alignment horizontal="center" vertical="top"/>
    </xf>
    <xf numFmtId="2" fontId="5" fillId="2" borderId="1" xfId="0" applyNumberFormat="1" applyFont="1" applyFill="1" applyBorder="1" applyAlignment="1">
      <alignment horizontal="left" vertical="center"/>
    </xf>
    <xf numFmtId="1" fontId="9" fillId="0" borderId="31" xfId="0" applyNumberFormat="1" applyFont="1" applyBorder="1" applyAlignment="1">
      <alignment horizontal="center" vertical="center"/>
    </xf>
    <xf numFmtId="1" fontId="9" fillId="0" borderId="20" xfId="0" applyNumberFormat="1" applyFont="1" applyBorder="1" applyAlignment="1">
      <alignment horizontal="center" vertical="center"/>
    </xf>
    <xf numFmtId="2" fontId="10" fillId="3" borderId="0" xfId="0" applyNumberFormat="1" applyFont="1" applyFill="1" applyAlignment="1">
      <alignment horizontal="center" vertical="center"/>
    </xf>
    <xf numFmtId="2" fontId="9" fillId="3" borderId="8" xfId="0" applyNumberFormat="1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top" wrapText="1"/>
    </xf>
    <xf numFmtId="2" fontId="7" fillId="2" borderId="26" xfId="0" applyNumberFormat="1" applyFont="1" applyFill="1" applyBorder="1" applyAlignment="1">
      <alignment horizontal="left" vertical="top" wrapText="1"/>
    </xf>
    <xf numFmtId="166" fontId="9" fillId="0" borderId="20" xfId="0" applyNumberFormat="1" applyFont="1" applyBorder="1" applyAlignment="1">
      <alignment horizontal="center" vertical="center"/>
    </xf>
    <xf numFmtId="0" fontId="23" fillId="2" borderId="2" xfId="2" applyFont="1" applyFill="1" applyBorder="1" applyAlignment="1">
      <alignment horizontal="right"/>
    </xf>
    <xf numFmtId="2" fontId="12" fillId="0" borderId="16" xfId="0" applyNumberFormat="1" applyFont="1" applyBorder="1" applyAlignment="1">
      <alignment horizontal="right" vertical="top" wrapText="1"/>
    </xf>
    <xf numFmtId="2" fontId="9" fillId="0" borderId="20" xfId="0" applyNumberFormat="1" applyFont="1" applyBorder="1" applyAlignment="1">
      <alignment horizontal="left" vertical="top" wrapText="1"/>
    </xf>
    <xf numFmtId="165" fontId="22" fillId="3" borderId="0" xfId="0" applyNumberFormat="1" applyFont="1" applyFill="1" applyAlignment="1">
      <alignment vertical="top"/>
    </xf>
    <xf numFmtId="0" fontId="25" fillId="3" borderId="3" xfId="2" applyFont="1" applyFill="1" applyBorder="1" applyAlignment="1">
      <alignment horizontal="right"/>
    </xf>
    <xf numFmtId="0" fontId="9" fillId="0" borderId="0" xfId="3" applyFont="1"/>
    <xf numFmtId="0" fontId="12" fillId="3" borderId="4" xfId="3" applyFont="1" applyFill="1" applyBorder="1" applyAlignment="1">
      <alignment vertical="top" wrapText="1"/>
    </xf>
    <xf numFmtId="0" fontId="26" fillId="3" borderId="12" xfId="3" applyFont="1" applyFill="1" applyBorder="1" applyAlignment="1">
      <alignment horizontal="left" vertical="top" wrapText="1"/>
    </xf>
    <xf numFmtId="166" fontId="9" fillId="3" borderId="13" xfId="3" applyNumberFormat="1" applyFont="1" applyFill="1" applyBorder="1" applyAlignment="1">
      <alignment horizontal="left" vertical="top"/>
    </xf>
    <xf numFmtId="166" fontId="12" fillId="3" borderId="33" xfId="3" applyNumberFormat="1" applyFont="1" applyFill="1" applyBorder="1" applyAlignment="1">
      <alignment horizontal="left" vertical="top"/>
    </xf>
    <xf numFmtId="0" fontId="12" fillId="3" borderId="6" xfId="3" applyFont="1" applyFill="1" applyBorder="1" applyAlignment="1">
      <alignment vertical="top" wrapText="1"/>
    </xf>
    <xf numFmtId="0" fontId="7" fillId="2" borderId="15" xfId="3" applyFont="1" applyFill="1" applyBorder="1" applyAlignment="1">
      <alignment vertical="top" wrapText="1"/>
    </xf>
    <xf numFmtId="164" fontId="7" fillId="2" borderId="7" xfId="6" applyNumberFormat="1" applyFont="1" applyFill="1" applyBorder="1" applyAlignment="1">
      <alignment vertical="top"/>
    </xf>
    <xf numFmtId="0" fontId="12" fillId="3" borderId="0" xfId="3" applyFont="1" applyFill="1" applyAlignment="1">
      <alignment vertical="top"/>
    </xf>
    <xf numFmtId="0" fontId="11" fillId="3" borderId="0" xfId="3" applyFont="1" applyFill="1" applyAlignment="1">
      <alignment horizontal="left" vertical="top"/>
    </xf>
    <xf numFmtId="0" fontId="7" fillId="2" borderId="6" xfId="0" applyFont="1" applyFill="1" applyBorder="1" applyAlignment="1">
      <alignment horizontal="center" vertical="top" wrapText="1"/>
    </xf>
    <xf numFmtId="0" fontId="12" fillId="3" borderId="6" xfId="0" applyFont="1" applyFill="1" applyBorder="1" applyAlignment="1">
      <alignment horizontal="left" vertical="top"/>
    </xf>
    <xf numFmtId="0" fontId="9" fillId="3" borderId="7" xfId="0" applyFont="1" applyFill="1" applyBorder="1" applyAlignment="1">
      <alignment horizontal="center" vertical="top"/>
    </xf>
    <xf numFmtId="0" fontId="11" fillId="3" borderId="8" xfId="0" applyFont="1" applyFill="1" applyBorder="1" applyAlignment="1">
      <alignment horizontal="left" vertical="top"/>
    </xf>
    <xf numFmtId="0" fontId="11" fillId="3" borderId="8" xfId="0" applyFont="1" applyFill="1" applyBorder="1" applyAlignment="1">
      <alignment horizontal="center" vertical="center"/>
    </xf>
    <xf numFmtId="167" fontId="11" fillId="3" borderId="8" xfId="0" applyNumberFormat="1" applyFont="1" applyFill="1" applyBorder="1" applyAlignment="1">
      <alignment horizontal="left" vertical="top"/>
    </xf>
    <xf numFmtId="2" fontId="24" fillId="3" borderId="7" xfId="0" applyNumberFormat="1" applyFont="1" applyFill="1" applyBorder="1" applyAlignment="1">
      <alignment vertical="top"/>
    </xf>
    <xf numFmtId="164" fontId="9" fillId="0" borderId="39" xfId="1" applyNumberFormat="1" applyFont="1" applyFill="1" applyBorder="1" applyAlignment="1">
      <alignment horizontal="center" vertical="center"/>
    </xf>
    <xf numFmtId="164" fontId="9" fillId="0" borderId="38" xfId="1" applyNumberFormat="1" applyFont="1" applyFill="1" applyBorder="1" applyAlignment="1">
      <alignment horizontal="center" vertical="center"/>
    </xf>
    <xf numFmtId="0" fontId="26" fillId="3" borderId="16" xfId="3" applyFont="1" applyFill="1" applyBorder="1" applyAlignment="1">
      <alignment horizontal="left" vertical="top" wrapText="1"/>
    </xf>
    <xf numFmtId="0" fontId="26" fillId="3" borderId="13" xfId="3" applyFont="1" applyFill="1" applyBorder="1" applyAlignment="1">
      <alignment horizontal="left" vertical="top" wrapText="1"/>
    </xf>
    <xf numFmtId="44" fontId="9" fillId="0" borderId="16" xfId="1" applyFont="1" applyFill="1" applyBorder="1" applyAlignment="1">
      <alignment horizontal="center" vertical="top"/>
    </xf>
    <xf numFmtId="167" fontId="9" fillId="0" borderId="16" xfId="0" applyNumberFormat="1" applyFont="1" applyBorder="1" applyAlignment="1">
      <alignment vertical="top"/>
    </xf>
    <xf numFmtId="2" fontId="10" fillId="0" borderId="0" xfId="0" applyNumberFormat="1" applyFont="1" applyAlignment="1">
      <alignment horizontal="center" vertical="center"/>
    </xf>
    <xf numFmtId="0" fontId="9" fillId="5" borderId="9" xfId="0" applyFont="1" applyFill="1" applyBorder="1" applyAlignment="1">
      <alignment horizontal="center" vertical="top"/>
    </xf>
    <xf numFmtId="0" fontId="12" fillId="5" borderId="10" xfId="0" applyFont="1" applyFill="1" applyBorder="1" applyAlignment="1">
      <alignment horizontal="right" vertical="top"/>
    </xf>
    <xf numFmtId="2" fontId="12" fillId="5" borderId="10" xfId="0" applyNumberFormat="1" applyFont="1" applyFill="1" applyBorder="1" applyAlignment="1">
      <alignment horizontal="left" vertical="top" wrapText="1"/>
    </xf>
    <xf numFmtId="1" fontId="9" fillId="5" borderId="10" xfId="0" applyNumberFormat="1" applyFont="1" applyFill="1" applyBorder="1" applyAlignment="1">
      <alignment horizontal="center" vertical="center"/>
    </xf>
    <xf numFmtId="9" fontId="9" fillId="5" borderId="10" xfId="0" applyNumberFormat="1" applyFont="1" applyFill="1" applyBorder="1" applyAlignment="1">
      <alignment horizontal="center" vertical="top"/>
    </xf>
    <xf numFmtId="41" fontId="9" fillId="5" borderId="10" xfId="0" applyNumberFormat="1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 wrapText="1"/>
    </xf>
    <xf numFmtId="167" fontId="9" fillId="5" borderId="10" xfId="0" applyNumberFormat="1" applyFont="1" applyFill="1" applyBorder="1" applyAlignment="1">
      <alignment horizontal="center" vertical="center"/>
    </xf>
    <xf numFmtId="164" fontId="9" fillId="5" borderId="10" xfId="1" applyNumberFormat="1" applyFont="1" applyFill="1" applyBorder="1" applyAlignment="1">
      <alignment horizontal="center" vertical="center"/>
    </xf>
    <xf numFmtId="164" fontId="9" fillId="5" borderId="11" xfId="1" applyNumberFormat="1" applyFont="1" applyFill="1" applyBorder="1" applyAlignment="1">
      <alignment horizontal="center" vertical="top"/>
    </xf>
    <xf numFmtId="2" fontId="12" fillId="6" borderId="10" xfId="0" applyNumberFormat="1" applyFont="1" applyFill="1" applyBorder="1" applyAlignment="1">
      <alignment horizontal="left" vertical="top" wrapText="1"/>
    </xf>
    <xf numFmtId="1" fontId="9" fillId="6" borderId="10" xfId="0" applyNumberFormat="1" applyFont="1" applyFill="1" applyBorder="1" applyAlignment="1">
      <alignment horizontal="center" vertical="center"/>
    </xf>
    <xf numFmtId="9" fontId="9" fillId="6" borderId="11" xfId="0" applyNumberFormat="1" applyFont="1" applyFill="1" applyBorder="1" applyAlignment="1">
      <alignment horizontal="center" vertical="top"/>
    </xf>
    <xf numFmtId="2" fontId="12" fillId="7" borderId="18" xfId="0" applyNumberFormat="1" applyFont="1" applyFill="1" applyBorder="1" applyAlignment="1">
      <alignment horizontal="center" vertical="center" wrapText="1"/>
    </xf>
    <xf numFmtId="167" fontId="9" fillId="7" borderId="16" xfId="0" applyNumberFormat="1" applyFont="1" applyFill="1" applyBorder="1" applyAlignment="1">
      <alignment horizontal="center" vertical="center"/>
    </xf>
    <xf numFmtId="167" fontId="12" fillId="7" borderId="16" xfId="0" applyNumberFormat="1" applyFont="1" applyFill="1" applyBorder="1" applyAlignment="1">
      <alignment horizontal="center" vertical="center"/>
    </xf>
    <xf numFmtId="1" fontId="12" fillId="6" borderId="9" xfId="0" quotePrefix="1" applyNumberFormat="1" applyFont="1" applyFill="1" applyBorder="1" applyAlignment="1">
      <alignment horizontal="right" vertical="top"/>
    </xf>
    <xf numFmtId="1" fontId="7" fillId="2" borderId="6" xfId="0" applyNumberFormat="1" applyFont="1" applyFill="1" applyBorder="1" applyAlignment="1">
      <alignment horizontal="left" vertical="top"/>
    </xf>
    <xf numFmtId="0" fontId="6" fillId="2" borderId="40" xfId="0" applyFont="1" applyFill="1" applyBorder="1" applyAlignment="1">
      <alignment horizontal="center" vertical="top"/>
    </xf>
    <xf numFmtId="0" fontId="6" fillId="2" borderId="32" xfId="0" applyFont="1" applyFill="1" applyBorder="1" applyAlignment="1">
      <alignment horizontal="right" vertical="top"/>
    </xf>
    <xf numFmtId="2" fontId="6" fillId="2" borderId="32" xfId="0" applyNumberFormat="1" applyFont="1" applyFill="1" applyBorder="1" applyAlignment="1">
      <alignment horizontal="left" vertical="top" wrapText="1"/>
    </xf>
    <xf numFmtId="1" fontId="6" fillId="2" borderId="32" xfId="0" applyNumberFormat="1" applyFont="1" applyFill="1" applyBorder="1" applyAlignment="1">
      <alignment horizontal="center" vertical="center"/>
    </xf>
    <xf numFmtId="2" fontId="6" fillId="2" borderId="32" xfId="0" applyNumberFormat="1" applyFont="1" applyFill="1" applyBorder="1" applyAlignment="1">
      <alignment horizontal="center" vertical="top" wrapText="1"/>
    </xf>
    <xf numFmtId="2" fontId="16" fillId="2" borderId="32" xfId="4" applyNumberFormat="1" applyFont="1" applyFill="1" applyBorder="1" applyAlignment="1">
      <alignment horizontal="left" vertical="center"/>
    </xf>
    <xf numFmtId="0" fontId="6" fillId="2" borderId="32" xfId="0" applyFont="1" applyFill="1" applyBorder="1" applyAlignment="1">
      <alignment horizontal="center" vertical="center" wrapText="1"/>
    </xf>
    <xf numFmtId="167" fontId="6" fillId="2" borderId="32" xfId="0" applyNumberFormat="1" applyFont="1" applyFill="1" applyBorder="1" applyAlignment="1">
      <alignment horizontal="left" vertical="center"/>
    </xf>
    <xf numFmtId="164" fontId="7" fillId="2" borderId="41" xfId="0" applyNumberFormat="1" applyFont="1" applyFill="1" applyBorder="1" applyAlignment="1">
      <alignment horizontal="left" vertical="center"/>
    </xf>
    <xf numFmtId="164" fontId="9" fillId="0" borderId="13" xfId="1" applyNumberFormat="1" applyFont="1" applyFill="1" applyBorder="1" applyAlignment="1">
      <alignment horizontal="center" vertical="top"/>
    </xf>
    <xf numFmtId="164" fontId="9" fillId="0" borderId="13" xfId="1" applyNumberFormat="1" applyFont="1" applyFill="1" applyBorder="1" applyAlignment="1">
      <alignment horizontal="center" vertical="center"/>
    </xf>
    <xf numFmtId="167" fontId="12" fillId="7" borderId="28" xfId="0" applyNumberFormat="1" applyFont="1" applyFill="1" applyBorder="1" applyAlignment="1">
      <alignment horizontal="center" vertical="center"/>
    </xf>
    <xf numFmtId="2" fontId="12" fillId="3" borderId="1" xfId="3" applyNumberFormat="1" applyFont="1" applyFill="1" applyBorder="1" applyAlignment="1">
      <alignment horizontal="left" vertical="top"/>
    </xf>
    <xf numFmtId="14" fontId="9" fillId="3" borderId="3" xfId="3" applyNumberFormat="1" applyFont="1" applyFill="1" applyBorder="1" applyAlignment="1">
      <alignment vertical="top"/>
    </xf>
    <xf numFmtId="0" fontId="26" fillId="4" borderId="8" xfId="3" applyFont="1" applyFill="1" applyBorder="1" applyAlignment="1">
      <alignment vertical="top"/>
    </xf>
    <xf numFmtId="0" fontId="26" fillId="4" borderId="8" xfId="3" applyFont="1" applyFill="1" applyBorder="1" applyAlignment="1">
      <alignment horizontal="center" vertical="top" wrapText="1"/>
    </xf>
    <xf numFmtId="0" fontId="26" fillId="4" borderId="7" xfId="3" applyFont="1" applyFill="1" applyBorder="1" applyAlignment="1">
      <alignment horizontal="center" vertical="top" wrapText="1"/>
    </xf>
    <xf numFmtId="2" fontId="12" fillId="3" borderId="16" xfId="3" applyNumberFormat="1" applyFont="1" applyFill="1" applyBorder="1" applyAlignment="1">
      <alignment horizontal="left" vertical="top"/>
    </xf>
    <xf numFmtId="14" fontId="12" fillId="3" borderId="2" xfId="3" applyNumberFormat="1" applyFont="1" applyFill="1" applyBorder="1" applyAlignment="1">
      <alignment horizontal="right" vertical="top"/>
    </xf>
    <xf numFmtId="14" fontId="9" fillId="3" borderId="0" xfId="3" applyNumberFormat="1" applyFont="1" applyFill="1" applyAlignment="1">
      <alignment vertical="top"/>
    </xf>
    <xf numFmtId="14" fontId="9" fillId="3" borderId="5" xfId="3" applyNumberFormat="1" applyFont="1" applyFill="1" applyBorder="1" applyAlignment="1">
      <alignment vertical="top"/>
    </xf>
    <xf numFmtId="0" fontId="26" fillId="4" borderId="42" xfId="3" applyFont="1" applyFill="1" applyBorder="1" applyAlignment="1">
      <alignment horizontal="center" vertical="top" wrapText="1"/>
    </xf>
    <xf numFmtId="0" fontId="9" fillId="3" borderId="12" xfId="3" applyFont="1" applyFill="1" applyBorder="1" applyAlignment="1">
      <alignment vertical="top" wrapText="1"/>
    </xf>
    <xf numFmtId="2" fontId="12" fillId="3" borderId="1" xfId="3" applyNumberFormat="1" applyFont="1" applyFill="1" applyBorder="1" applyAlignment="1">
      <alignment horizontal="right" vertical="top"/>
    </xf>
    <xf numFmtId="14" fontId="9" fillId="3" borderId="37" xfId="3" applyNumberFormat="1" applyFont="1" applyFill="1" applyBorder="1" applyAlignment="1">
      <alignment vertical="top"/>
    </xf>
    <xf numFmtId="2" fontId="12" fillId="3" borderId="37" xfId="3" applyNumberFormat="1" applyFont="1" applyFill="1" applyBorder="1" applyAlignment="1">
      <alignment horizontal="left" vertical="top"/>
    </xf>
    <xf numFmtId="2" fontId="12" fillId="3" borderId="12" xfId="3" applyNumberFormat="1" applyFont="1" applyFill="1" applyBorder="1" applyAlignment="1">
      <alignment horizontal="right" vertical="top"/>
    </xf>
    <xf numFmtId="14" fontId="12" fillId="3" borderId="12" xfId="3" applyNumberFormat="1" applyFont="1" applyFill="1" applyBorder="1" applyAlignment="1">
      <alignment vertical="top"/>
    </xf>
    <xf numFmtId="1" fontId="9" fillId="0" borderId="16" xfId="3" applyNumberFormat="1" applyFont="1" applyBorder="1" applyAlignment="1">
      <alignment horizontal="left" vertical="top"/>
    </xf>
    <xf numFmtId="1" fontId="12" fillId="7" borderId="16" xfId="0" applyNumberFormat="1" applyFont="1" applyFill="1" applyBorder="1" applyAlignment="1">
      <alignment horizontal="right" vertical="top"/>
    </xf>
    <xf numFmtId="0" fontId="9" fillId="7" borderId="16" xfId="0" applyFont="1" applyFill="1" applyBorder="1" applyAlignment="1">
      <alignment horizontal="left" vertical="top" wrapText="1"/>
    </xf>
    <xf numFmtId="1" fontId="9" fillId="7" borderId="16" xfId="0" applyNumberFormat="1" applyFont="1" applyFill="1" applyBorder="1" applyAlignment="1">
      <alignment horizontal="center" vertical="center"/>
    </xf>
    <xf numFmtId="41" fontId="9" fillId="7" borderId="16" xfId="0" applyNumberFormat="1" applyFont="1" applyFill="1" applyBorder="1" applyAlignment="1">
      <alignment horizontal="right" vertical="top"/>
    </xf>
    <xf numFmtId="9" fontId="19" fillId="7" borderId="16" xfId="0" applyNumberFormat="1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 wrapText="1"/>
    </xf>
    <xf numFmtId="10" fontId="19" fillId="7" borderId="16" xfId="8" applyNumberFormat="1" applyFont="1" applyFill="1" applyBorder="1" applyAlignment="1">
      <alignment horizontal="center" vertical="center"/>
    </xf>
    <xf numFmtId="164" fontId="12" fillId="7" borderId="16" xfId="0" applyNumberFormat="1" applyFont="1" applyFill="1" applyBorder="1" applyAlignment="1">
      <alignment horizontal="left" vertical="center"/>
    </xf>
    <xf numFmtId="164" fontId="12" fillId="7" borderId="16" xfId="0" applyNumberFormat="1" applyFont="1" applyFill="1" applyBorder="1" applyAlignment="1">
      <alignment horizontal="left" vertical="top"/>
    </xf>
    <xf numFmtId="1" fontId="12" fillId="7" borderId="16" xfId="0" applyNumberFormat="1" applyFont="1" applyFill="1" applyBorder="1" applyAlignment="1">
      <alignment horizontal="left" vertical="top"/>
    </xf>
    <xf numFmtId="9" fontId="19" fillId="7" borderId="16" xfId="0" applyNumberFormat="1" applyFont="1" applyFill="1" applyBorder="1" applyAlignment="1">
      <alignment horizontal="left" vertical="center"/>
    </xf>
    <xf numFmtId="44" fontId="19" fillId="7" borderId="16" xfId="6" applyFont="1" applyFill="1" applyBorder="1" applyAlignment="1">
      <alignment horizontal="center" vertical="center"/>
    </xf>
    <xf numFmtId="2" fontId="12" fillId="7" borderId="12" xfId="3" applyNumberFormat="1" applyFont="1" applyFill="1" applyBorder="1" applyAlignment="1">
      <alignment horizontal="left" vertical="top"/>
    </xf>
    <xf numFmtId="2" fontId="27" fillId="6" borderId="10" xfId="0" applyNumberFormat="1" applyFont="1" applyFill="1" applyBorder="1" applyAlignment="1">
      <alignment horizontal="left" vertical="top" wrapText="1"/>
    </xf>
    <xf numFmtId="0" fontId="18" fillId="0" borderId="16" xfId="12" applyFont="1" applyBorder="1" applyAlignment="1">
      <alignment horizontal="center" vertical="center"/>
    </xf>
    <xf numFmtId="0" fontId="18" fillId="0" borderId="16" xfId="12" applyFont="1" applyBorder="1" applyAlignment="1">
      <alignment horizontal="left" vertical="center"/>
    </xf>
    <xf numFmtId="0" fontId="19" fillId="0" borderId="16" xfId="12" applyFont="1" applyBorder="1" applyAlignment="1">
      <alignment horizontal="center" vertical="center"/>
    </xf>
    <xf numFmtId="0" fontId="1" fillId="0" borderId="16" xfId="12" applyBorder="1"/>
    <xf numFmtId="0" fontId="1" fillId="0" borderId="0" xfId="12"/>
    <xf numFmtId="0" fontId="18" fillId="0" borderId="16" xfId="12" applyFont="1" applyBorder="1" applyAlignment="1">
      <alignment horizontal="left" vertical="center" wrapText="1"/>
    </xf>
    <xf numFmtId="0" fontId="9" fillId="3" borderId="29" xfId="0" applyFont="1" applyFill="1" applyBorder="1" applyAlignment="1">
      <alignment horizontal="center" vertical="top" wrapText="1"/>
    </xf>
    <xf numFmtId="0" fontId="18" fillId="0" borderId="16" xfId="12" applyFont="1" applyBorder="1" applyAlignment="1">
      <alignment horizontal="right" vertical="center"/>
    </xf>
    <xf numFmtId="0" fontId="18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0" fontId="18" fillId="0" borderId="16" xfId="0" applyFont="1" applyBorder="1" applyAlignment="1">
      <alignment horizontal="left" vertical="center" wrapText="1"/>
    </xf>
    <xf numFmtId="1" fontId="12" fillId="7" borderId="16" xfId="3" applyNumberFormat="1" applyFont="1" applyFill="1" applyBorder="1"/>
    <xf numFmtId="164" fontId="9" fillId="5" borderId="3" xfId="1" applyNumberFormat="1" applyFont="1" applyFill="1" applyBorder="1" applyAlignment="1">
      <alignment horizontal="center" vertical="center"/>
    </xf>
    <xf numFmtId="44" fontId="9" fillId="0" borderId="13" xfId="1" applyFont="1" applyBorder="1" applyAlignment="1">
      <alignment horizontal="center" vertical="top"/>
    </xf>
    <xf numFmtId="164" fontId="9" fillId="0" borderId="13" xfId="1" applyNumberFormat="1" applyFont="1" applyBorder="1" applyAlignment="1">
      <alignment horizontal="center" vertical="top"/>
    </xf>
    <xf numFmtId="168" fontId="12" fillId="3" borderId="33" xfId="3" applyNumberFormat="1" applyFont="1" applyFill="1" applyBorder="1" applyAlignment="1">
      <alignment horizontal="left" vertical="top"/>
    </xf>
    <xf numFmtId="14" fontId="9" fillId="3" borderId="4" xfId="0" applyNumberFormat="1" applyFont="1" applyFill="1" applyBorder="1" applyAlignment="1">
      <alignment horizontal="left" vertical="top"/>
    </xf>
    <xf numFmtId="14" fontId="9" fillId="3" borderId="0" xfId="0" applyNumberFormat="1" applyFont="1" applyFill="1" applyAlignment="1">
      <alignment horizontal="left" vertical="top"/>
    </xf>
    <xf numFmtId="164" fontId="21" fillId="3" borderId="6" xfId="0" applyNumberFormat="1" applyFont="1" applyFill="1" applyBorder="1" applyAlignment="1">
      <alignment horizontal="left" vertical="top"/>
    </xf>
    <xf numFmtId="164" fontId="21" fillId="3" borderId="8" xfId="0" applyNumberFormat="1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/>
    </xf>
    <xf numFmtId="0" fontId="6" fillId="2" borderId="3" xfId="0" applyFont="1" applyFill="1" applyBorder="1" applyAlignment="1">
      <alignment horizontal="left" vertical="top"/>
    </xf>
    <xf numFmtId="1" fontId="12" fillId="7" borderId="17" xfId="0" applyNumberFormat="1" applyFont="1" applyFill="1" applyBorder="1" applyAlignment="1">
      <alignment horizontal="left" vertical="top"/>
    </xf>
    <xf numFmtId="1" fontId="12" fillId="7" borderId="35" xfId="0" applyNumberFormat="1" applyFont="1" applyFill="1" applyBorder="1" applyAlignment="1">
      <alignment horizontal="left" vertical="top"/>
    </xf>
    <xf numFmtId="2" fontId="10" fillId="3" borderId="4" xfId="0" applyNumberFormat="1" applyFont="1" applyFill="1" applyBorder="1" applyAlignment="1">
      <alignment horizontal="left" vertical="top"/>
    </xf>
    <xf numFmtId="2" fontId="10" fillId="3" borderId="0" xfId="0" applyNumberFormat="1" applyFont="1" applyFill="1" applyAlignment="1">
      <alignment horizontal="left" vertical="top"/>
    </xf>
    <xf numFmtId="0" fontId="12" fillId="3" borderId="20" xfId="9" applyFont="1" applyFill="1" applyBorder="1" applyAlignment="1">
      <alignment horizontal="center" vertical="center" wrapText="1"/>
    </xf>
    <xf numFmtId="0" fontId="12" fillId="3" borderId="43" xfId="9" applyFont="1" applyFill="1" applyBorder="1" applyAlignment="1">
      <alignment horizontal="center" vertical="center" wrapText="1"/>
    </xf>
    <xf numFmtId="0" fontId="12" fillId="3" borderId="13" xfId="9" applyFont="1" applyFill="1" applyBorder="1" applyAlignment="1">
      <alignment horizontal="center" vertical="center" wrapText="1"/>
    </xf>
  </cellXfs>
  <cellStyles count="13">
    <cellStyle name="Currency" xfId="6" builtinId="4"/>
    <cellStyle name="Currency 10" xfId="7" xr:uid="{00000000-0005-0000-0000-000001000000}"/>
    <cellStyle name="Currency 3" xfId="1" xr:uid="{00000000-0005-0000-0000-000002000000}"/>
    <cellStyle name="Hyperlink" xfId="4" builtinId="8"/>
    <cellStyle name="Hyperlink 2" xfId="10" xr:uid="{00000000-0005-0000-0000-000004000000}"/>
    <cellStyle name="Normal" xfId="0" builtinId="0"/>
    <cellStyle name="Normal 2" xfId="5" xr:uid="{00000000-0005-0000-0000-000006000000}"/>
    <cellStyle name="Normal 2 2" xfId="2" xr:uid="{00000000-0005-0000-0000-000007000000}"/>
    <cellStyle name="Normal 2 3" xfId="3" xr:uid="{00000000-0005-0000-0000-000008000000}"/>
    <cellStyle name="Normal 3" xfId="9" xr:uid="{00000000-0005-0000-0000-000009000000}"/>
    <cellStyle name="Normal 4" xfId="11" xr:uid="{00000000-0005-0000-0000-00000A000000}"/>
    <cellStyle name="Normal 5" xfId="12" xr:uid="{00000000-0005-0000-0000-00000B000000}"/>
    <cellStyle name="Percent" xfId="8" builtinId="5"/>
  </cellStyles>
  <dxfs count="0"/>
  <tableStyles count="0" defaultTableStyle="TableStyleMedium2" defaultPivotStyle="PivotStyleLight16"/>
  <colors>
    <mruColors>
      <color rgb="FF6699FF"/>
      <color rgb="FF0066FF"/>
      <color rgb="FF0099FF"/>
      <color rgb="FF00CCFF"/>
      <color rgb="FFCCECFF"/>
      <color rgb="FF66CC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BR348"/>
  <sheetViews>
    <sheetView tabSelected="1" zoomScale="80" zoomScaleNormal="80" workbookViewId="0">
      <pane ySplit="7" topLeftCell="A8" activePane="bottomLeft" state="frozen"/>
      <selection pane="bottomLeft" activeCell="N4" sqref="N4"/>
    </sheetView>
  </sheetViews>
  <sheetFormatPr defaultColWidth="9.84375" defaultRowHeight="15.5" x14ac:dyDescent="0.35"/>
  <cols>
    <col min="1" max="1" width="5.15234375" style="13" customWidth="1"/>
    <col min="2" max="2" width="11.4609375" style="14" customWidth="1"/>
    <col min="3" max="3" width="5.15234375" style="15" customWidth="1"/>
    <col min="4" max="4" width="47.61328125" style="16" customWidth="1"/>
    <col min="5" max="5" width="8.53515625" style="44" customWidth="1"/>
    <col min="6" max="6" width="6.3828125" style="17" customWidth="1"/>
    <col min="7" max="7" width="8.4609375" style="44" customWidth="1"/>
    <col min="8" max="8" width="6.15234375" style="45" customWidth="1"/>
    <col min="9" max="9" width="8.84375" style="109" customWidth="1"/>
    <col min="10" max="10" width="10" style="109" customWidth="1"/>
    <col min="11" max="11" width="12" style="48" customWidth="1"/>
    <col min="12" max="12" width="13.15234375" style="48" customWidth="1"/>
    <col min="13" max="14" width="11.84375" style="48" customWidth="1"/>
    <col min="15" max="15" width="11.84375" style="18" customWidth="1"/>
    <col min="16" max="16" width="9.84375" style="35"/>
    <col min="17" max="17" width="11.15234375" style="35" bestFit="1" customWidth="1"/>
    <col min="18" max="16384" width="9.84375" style="35"/>
  </cols>
  <sheetData>
    <row r="1" spans="1:32" s="3" customFormat="1" x14ac:dyDescent="0.3">
      <c r="A1" s="124" t="s">
        <v>0</v>
      </c>
      <c r="B1" s="1"/>
      <c r="C1" s="243" t="s">
        <v>110</v>
      </c>
      <c r="D1" s="244"/>
      <c r="E1" s="40"/>
      <c r="F1" s="2"/>
      <c r="G1" s="40"/>
      <c r="H1" s="41"/>
      <c r="I1" s="105"/>
      <c r="J1" s="105"/>
      <c r="K1" s="46"/>
      <c r="L1" s="46"/>
      <c r="M1" s="46"/>
      <c r="N1" s="46"/>
      <c r="O1" s="132" t="s">
        <v>50</v>
      </c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</row>
    <row r="2" spans="1:32" x14ac:dyDescent="0.35">
      <c r="A2" s="4" t="s">
        <v>1</v>
      </c>
      <c r="B2" s="5"/>
      <c r="C2" s="247"/>
      <c r="D2" s="248"/>
      <c r="E2" s="127"/>
      <c r="F2" s="51"/>
      <c r="G2" s="51"/>
      <c r="H2" s="51"/>
      <c r="I2" s="106"/>
      <c r="J2" s="106"/>
      <c r="K2" s="51"/>
      <c r="L2" s="51"/>
      <c r="M2" s="51"/>
      <c r="N2" s="51"/>
      <c r="O2" s="6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</row>
    <row r="3" spans="1:32" x14ac:dyDescent="0.35">
      <c r="A3" s="8" t="s">
        <v>2</v>
      </c>
      <c r="B3" s="5"/>
      <c r="C3" s="239"/>
      <c r="D3" s="240"/>
      <c r="E3" s="160"/>
      <c r="F3" s="110"/>
      <c r="G3" s="51"/>
      <c r="H3" s="51"/>
      <c r="I3" s="106"/>
      <c r="J3" s="106"/>
      <c r="K3" s="51"/>
      <c r="L3" s="51"/>
      <c r="M3" s="51"/>
      <c r="N3" s="51"/>
      <c r="O3" s="7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</row>
    <row r="4" spans="1:32" x14ac:dyDescent="0.35">
      <c r="A4" s="8" t="s">
        <v>20</v>
      </c>
      <c r="B4" s="5"/>
      <c r="C4" s="239"/>
      <c r="D4" s="240"/>
      <c r="E4" s="51"/>
      <c r="F4" s="110"/>
      <c r="G4" s="51"/>
      <c r="H4" s="51"/>
      <c r="I4" s="106"/>
      <c r="J4" s="106"/>
      <c r="K4" s="51"/>
      <c r="L4" s="51"/>
      <c r="M4" s="51"/>
      <c r="N4" s="51"/>
      <c r="O4" s="7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</row>
    <row r="5" spans="1:32" x14ac:dyDescent="0.35">
      <c r="A5" s="59"/>
      <c r="B5" s="5"/>
      <c r="C5" s="135"/>
      <c r="D5" s="52"/>
      <c r="E5" s="52"/>
      <c r="F5" s="110"/>
      <c r="G5" s="51"/>
      <c r="H5" s="51"/>
      <c r="I5" s="106"/>
      <c r="J5" s="106"/>
      <c r="K5" s="51"/>
      <c r="L5" s="51"/>
      <c r="M5" s="51"/>
      <c r="N5" s="51"/>
      <c r="O5" s="7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</row>
    <row r="6" spans="1:32" ht="16" thickBot="1" x14ac:dyDescent="0.4">
      <c r="A6" s="148" t="s">
        <v>25</v>
      </c>
      <c r="B6" s="149"/>
      <c r="C6" s="241">
        <f>+O$324</f>
        <v>419261.67399999994</v>
      </c>
      <c r="D6" s="242"/>
      <c r="E6" s="151"/>
      <c r="F6" s="150"/>
      <c r="G6" s="150"/>
      <c r="H6" s="150"/>
      <c r="I6" s="152"/>
      <c r="J6" s="152"/>
      <c r="K6" s="150"/>
      <c r="L6" s="150"/>
      <c r="M6" s="150"/>
      <c r="N6" s="150"/>
      <c r="O6" s="153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</row>
    <row r="7" spans="1:32" s="9" customFormat="1" ht="31.5" thickBot="1" x14ac:dyDescent="0.4">
      <c r="A7" s="53" t="s">
        <v>3</v>
      </c>
      <c r="B7" s="54" t="s">
        <v>4</v>
      </c>
      <c r="C7" s="55" t="s">
        <v>5</v>
      </c>
      <c r="D7" s="130" t="s">
        <v>6</v>
      </c>
      <c r="E7" s="56" t="s">
        <v>15</v>
      </c>
      <c r="F7" s="56" t="s">
        <v>7</v>
      </c>
      <c r="G7" s="56" t="s">
        <v>8</v>
      </c>
      <c r="H7" s="129" t="s">
        <v>9</v>
      </c>
      <c r="I7" s="53" t="s">
        <v>39</v>
      </c>
      <c r="J7" s="53" t="s">
        <v>40</v>
      </c>
      <c r="K7" s="53" t="s">
        <v>41</v>
      </c>
      <c r="L7" s="53" t="s">
        <v>42</v>
      </c>
      <c r="M7" s="53" t="s">
        <v>43</v>
      </c>
      <c r="N7" s="147" t="s">
        <v>10</v>
      </c>
      <c r="O7" s="57" t="s">
        <v>17</v>
      </c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</row>
    <row r="8" spans="1:32" ht="16" thickBot="1" x14ac:dyDescent="0.4">
      <c r="A8" s="10" t="str">
        <f>IF(E8&lt;&gt;"",1+MAX($A7:A$8),"")</f>
        <v/>
      </c>
      <c r="B8" s="161"/>
      <c r="C8" s="162" t="s">
        <v>82</v>
      </c>
      <c r="D8" s="163" t="s">
        <v>11</v>
      </c>
      <c r="E8" s="164"/>
      <c r="F8" s="165"/>
      <c r="G8" s="166"/>
      <c r="H8" s="167"/>
      <c r="I8" s="168"/>
      <c r="J8" s="168"/>
      <c r="K8" s="235"/>
      <c r="L8" s="235"/>
      <c r="M8" s="169"/>
      <c r="N8" s="169"/>
      <c r="O8" s="170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</row>
    <row r="9" spans="1:32" x14ac:dyDescent="0.35">
      <c r="A9" s="10">
        <f>IF(E9&lt;&gt;"",1+MAX($A$8:A8),"")</f>
        <v>1</v>
      </c>
      <c r="B9" s="87"/>
      <c r="C9" s="87"/>
      <c r="D9" s="99" t="s">
        <v>27</v>
      </c>
      <c r="E9" s="88">
        <v>1</v>
      </c>
      <c r="F9" s="89">
        <v>0</v>
      </c>
      <c r="G9" s="90">
        <f t="shared" ref="G9:G17" si="0">E9*(1+F9)</f>
        <v>1</v>
      </c>
      <c r="H9" s="91" t="s">
        <v>16</v>
      </c>
      <c r="I9" s="175">
        <v>0</v>
      </c>
      <c r="J9" s="175">
        <v>0</v>
      </c>
      <c r="K9" s="117">
        <f>+G9*I9</f>
        <v>0</v>
      </c>
      <c r="L9" s="114">
        <f>J9*G9</f>
        <v>0</v>
      </c>
      <c r="M9" s="116">
        <f>+I9+J9</f>
        <v>0</v>
      </c>
      <c r="N9" s="112">
        <f>+G9*M9</f>
        <v>0</v>
      </c>
      <c r="O9" s="36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</row>
    <row r="10" spans="1:32" x14ac:dyDescent="0.35">
      <c r="A10" s="10">
        <f>IF(E10&lt;&gt;"",1+MAX($A$8:A9),"")</f>
        <v>2</v>
      </c>
      <c r="B10" s="87"/>
      <c r="C10" s="87"/>
      <c r="D10" s="121" t="s">
        <v>28</v>
      </c>
      <c r="E10" s="88">
        <v>1</v>
      </c>
      <c r="F10" s="89">
        <v>0</v>
      </c>
      <c r="G10" s="90">
        <f t="shared" si="0"/>
        <v>1</v>
      </c>
      <c r="H10" s="91" t="s">
        <v>16</v>
      </c>
      <c r="I10" s="175">
        <v>0</v>
      </c>
      <c r="J10" s="175">
        <v>0</v>
      </c>
      <c r="K10" s="117">
        <f t="shared" ref="K10:K17" si="1">+G10*I10</f>
        <v>0</v>
      </c>
      <c r="L10" s="114">
        <f t="shared" ref="L10:L17" si="2">J10*G10</f>
        <v>0</v>
      </c>
      <c r="M10" s="116">
        <f t="shared" ref="M10:M17" si="3">+I10+J10</f>
        <v>0</v>
      </c>
      <c r="N10" s="112">
        <f t="shared" ref="N10:N17" si="4">+G10*M10</f>
        <v>0</v>
      </c>
      <c r="O10" s="36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</row>
    <row r="11" spans="1:32" x14ac:dyDescent="0.35">
      <c r="A11" s="10">
        <f>IF(E11&lt;&gt;"",1+MAX($A$8:A10),"")</f>
        <v>3</v>
      </c>
      <c r="B11" s="87"/>
      <c r="C11" s="87"/>
      <c r="D11" s="121" t="s">
        <v>29</v>
      </c>
      <c r="E11" s="88">
        <v>1</v>
      </c>
      <c r="F11" s="89">
        <v>0</v>
      </c>
      <c r="G11" s="90">
        <f t="shared" si="0"/>
        <v>1</v>
      </c>
      <c r="H11" s="91" t="s">
        <v>16</v>
      </c>
      <c r="I11" s="175">
        <v>0</v>
      </c>
      <c r="J11" s="175">
        <v>0</v>
      </c>
      <c r="K11" s="117">
        <f t="shared" si="1"/>
        <v>0</v>
      </c>
      <c r="L11" s="114">
        <f t="shared" si="2"/>
        <v>0</v>
      </c>
      <c r="M11" s="116">
        <f t="shared" si="3"/>
        <v>0</v>
      </c>
      <c r="N11" s="112">
        <f t="shared" si="4"/>
        <v>0</v>
      </c>
      <c r="O11" s="36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</row>
    <row r="12" spans="1:32" x14ac:dyDescent="0.35">
      <c r="A12" s="10">
        <f>IF(E12&lt;&gt;"",1+MAX($A$8:A11),"")</f>
        <v>4</v>
      </c>
      <c r="B12" s="87"/>
      <c r="C12" s="87"/>
      <c r="D12" s="121" t="s">
        <v>30</v>
      </c>
      <c r="E12" s="88">
        <v>1</v>
      </c>
      <c r="F12" s="89">
        <v>0</v>
      </c>
      <c r="G12" s="90">
        <f t="shared" si="0"/>
        <v>1</v>
      </c>
      <c r="H12" s="91" t="s">
        <v>16</v>
      </c>
      <c r="I12" s="175">
        <v>0</v>
      </c>
      <c r="J12" s="175">
        <v>0</v>
      </c>
      <c r="K12" s="117">
        <f t="shared" si="1"/>
        <v>0</v>
      </c>
      <c r="L12" s="114">
        <f t="shared" si="2"/>
        <v>0</v>
      </c>
      <c r="M12" s="116">
        <f t="shared" si="3"/>
        <v>0</v>
      </c>
      <c r="N12" s="112">
        <f t="shared" si="4"/>
        <v>0</v>
      </c>
      <c r="O12" s="36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</row>
    <row r="13" spans="1:32" x14ac:dyDescent="0.35">
      <c r="A13" s="10">
        <f>IF(E13&lt;&gt;"",1+MAX($A$8:A12),"")</f>
        <v>5</v>
      </c>
      <c r="B13" s="37"/>
      <c r="C13" s="49"/>
      <c r="D13" s="121" t="s">
        <v>31</v>
      </c>
      <c r="E13" s="88">
        <v>1</v>
      </c>
      <c r="F13" s="32">
        <v>0</v>
      </c>
      <c r="G13" s="58">
        <f t="shared" si="0"/>
        <v>1</v>
      </c>
      <c r="H13" s="49" t="s">
        <v>16</v>
      </c>
      <c r="I13" s="175">
        <v>0</v>
      </c>
      <c r="J13" s="175">
        <v>0</v>
      </c>
      <c r="K13" s="117">
        <f t="shared" si="1"/>
        <v>0</v>
      </c>
      <c r="L13" s="114">
        <f t="shared" si="2"/>
        <v>0</v>
      </c>
      <c r="M13" s="116">
        <f t="shared" si="3"/>
        <v>0</v>
      </c>
      <c r="N13" s="112">
        <f t="shared" si="4"/>
        <v>0</v>
      </c>
      <c r="O13" s="36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</row>
    <row r="14" spans="1:32" x14ac:dyDescent="0.35">
      <c r="A14" s="10">
        <f>IF(E14&lt;&gt;"",1+MAX($A$8:A13),"")</f>
        <v>6</v>
      </c>
      <c r="B14" s="37"/>
      <c r="C14" s="49"/>
      <c r="D14" s="121" t="s">
        <v>32</v>
      </c>
      <c r="E14" s="88">
        <v>1</v>
      </c>
      <c r="F14" s="32">
        <v>0</v>
      </c>
      <c r="G14" s="58">
        <f t="shared" si="0"/>
        <v>1</v>
      </c>
      <c r="H14" s="49" t="s">
        <v>16</v>
      </c>
      <c r="I14" s="175">
        <v>0</v>
      </c>
      <c r="J14" s="175">
        <v>0</v>
      </c>
      <c r="K14" s="117">
        <f t="shared" si="1"/>
        <v>0</v>
      </c>
      <c r="L14" s="114">
        <f t="shared" si="2"/>
        <v>0</v>
      </c>
      <c r="M14" s="116">
        <f t="shared" si="3"/>
        <v>0</v>
      </c>
      <c r="N14" s="112">
        <f t="shared" si="4"/>
        <v>0</v>
      </c>
      <c r="O14" s="36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</row>
    <row r="15" spans="1:32" x14ac:dyDescent="0.35">
      <c r="A15" s="10">
        <f>IF(E15&lt;&gt;"",1+MAX($A$8:A14),"")</f>
        <v>7</v>
      </c>
      <c r="B15" s="37"/>
      <c r="C15" s="31"/>
      <c r="D15" s="121" t="s">
        <v>33</v>
      </c>
      <c r="E15" s="88">
        <v>1</v>
      </c>
      <c r="F15" s="32">
        <v>0</v>
      </c>
      <c r="G15" s="58">
        <f t="shared" si="0"/>
        <v>1</v>
      </c>
      <c r="H15" s="49" t="s">
        <v>16</v>
      </c>
      <c r="I15" s="175">
        <v>0</v>
      </c>
      <c r="J15" s="175">
        <v>0</v>
      </c>
      <c r="K15" s="117">
        <f t="shared" si="1"/>
        <v>0</v>
      </c>
      <c r="L15" s="114">
        <f t="shared" si="2"/>
        <v>0</v>
      </c>
      <c r="M15" s="116">
        <f t="shared" si="3"/>
        <v>0</v>
      </c>
      <c r="N15" s="112">
        <f t="shared" si="4"/>
        <v>0</v>
      </c>
      <c r="O15" s="36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</row>
    <row r="16" spans="1:32" x14ac:dyDescent="0.35">
      <c r="A16" s="10">
        <f>IF(E16&lt;&gt;"",1+MAX($A$8:A15),"")</f>
        <v>8</v>
      </c>
      <c r="B16" s="37"/>
      <c r="C16" s="49"/>
      <c r="D16" s="121" t="s">
        <v>34</v>
      </c>
      <c r="E16" s="88">
        <v>1</v>
      </c>
      <c r="F16" s="32">
        <v>0</v>
      </c>
      <c r="G16" s="58">
        <f t="shared" si="0"/>
        <v>1</v>
      </c>
      <c r="H16" s="49" t="s">
        <v>16</v>
      </c>
      <c r="I16" s="175">
        <v>0</v>
      </c>
      <c r="J16" s="175">
        <v>0</v>
      </c>
      <c r="K16" s="117">
        <f t="shared" si="1"/>
        <v>0</v>
      </c>
      <c r="L16" s="114">
        <f t="shared" si="2"/>
        <v>0</v>
      </c>
      <c r="M16" s="116">
        <f t="shared" si="3"/>
        <v>0</v>
      </c>
      <c r="N16" s="112">
        <f t="shared" si="4"/>
        <v>0</v>
      </c>
      <c r="O16" s="36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</row>
    <row r="17" spans="1:70" x14ac:dyDescent="0.35">
      <c r="A17" s="10">
        <f>IF(E17&lt;&gt;"",1+MAX($A$8:A16),"")</f>
        <v>9</v>
      </c>
      <c r="B17" s="37"/>
      <c r="C17" s="49"/>
      <c r="D17" s="121" t="s">
        <v>35</v>
      </c>
      <c r="E17" s="88">
        <v>1</v>
      </c>
      <c r="F17" s="32">
        <v>0</v>
      </c>
      <c r="G17" s="58">
        <f t="shared" si="0"/>
        <v>1</v>
      </c>
      <c r="H17" s="49" t="s">
        <v>16</v>
      </c>
      <c r="I17" s="175">
        <v>0</v>
      </c>
      <c r="J17" s="175">
        <v>0</v>
      </c>
      <c r="K17" s="236">
        <f t="shared" si="1"/>
        <v>0</v>
      </c>
      <c r="L17" s="237">
        <f t="shared" si="2"/>
        <v>0</v>
      </c>
      <c r="M17" s="116">
        <f t="shared" si="3"/>
        <v>0</v>
      </c>
      <c r="N17" s="112">
        <f t="shared" si="4"/>
        <v>0</v>
      </c>
      <c r="O17" s="36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</row>
    <row r="18" spans="1:70" s="104" customFormat="1" ht="16" thickBot="1" x14ac:dyDescent="0.4">
      <c r="A18" s="10" t="str">
        <f>IF(E18&lt;&gt;"",1+MAX($A$8:A17),"")</f>
        <v/>
      </c>
      <c r="B18" s="102"/>
      <c r="C18" s="103"/>
      <c r="D18" s="95"/>
      <c r="E18" s="31"/>
      <c r="F18" s="96"/>
      <c r="G18" s="97"/>
      <c r="H18" s="98"/>
      <c r="I18" s="111"/>
      <c r="J18" s="111"/>
      <c r="K18" s="117"/>
      <c r="L18" s="114"/>
      <c r="M18" s="116"/>
      <c r="N18" s="113"/>
      <c r="O18" s="100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101"/>
      <c r="AU18" s="101"/>
      <c r="AV18" s="101"/>
      <c r="AW18" s="101"/>
      <c r="AX18" s="101"/>
      <c r="AY18" s="101"/>
      <c r="AZ18" s="101"/>
      <c r="BA18" s="101"/>
      <c r="BB18" s="101"/>
      <c r="BC18" s="101"/>
      <c r="BD18" s="101"/>
      <c r="BE18" s="101"/>
      <c r="BF18" s="101"/>
      <c r="BG18" s="101"/>
      <c r="BH18" s="101"/>
      <c r="BI18" s="101"/>
      <c r="BJ18" s="101"/>
      <c r="BK18" s="101"/>
      <c r="BL18" s="101"/>
      <c r="BM18" s="101"/>
      <c r="BN18" s="101"/>
      <c r="BO18" s="101"/>
      <c r="BP18" s="101"/>
      <c r="BQ18" s="101"/>
      <c r="BR18" s="101"/>
    </row>
    <row r="19" spans="1:70" ht="16" thickBot="1" x14ac:dyDescent="0.4">
      <c r="A19" s="10" t="str">
        <f>IF(E19&lt;&gt;"",1+MAX($A$8:A18),"")</f>
        <v/>
      </c>
      <c r="B19" s="37"/>
      <c r="C19" s="12"/>
      <c r="D19" s="133" t="s">
        <v>49</v>
      </c>
      <c r="E19" s="125"/>
      <c r="F19" s="84"/>
      <c r="G19" s="84"/>
      <c r="H19" s="85"/>
      <c r="I19" s="86"/>
      <c r="J19" s="86"/>
      <c r="K19" s="190">
        <f>SUM(K9:K18)</f>
        <v>0</v>
      </c>
      <c r="L19" s="190">
        <f>SUM(L9:L18)</f>
        <v>0</v>
      </c>
      <c r="M19" s="120"/>
      <c r="N19" s="119"/>
      <c r="O19" s="118">
        <f>SUM(N9:N18)</f>
        <v>0</v>
      </c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</row>
    <row r="20" spans="1:70" ht="16" thickBot="1" x14ac:dyDescent="0.4">
      <c r="A20" s="10" t="str">
        <f>IF(E20&lt;&gt;"",1+MAX($A$8:A19),"")</f>
        <v/>
      </c>
      <c r="B20" s="50"/>
      <c r="C20" s="38"/>
      <c r="D20" s="134"/>
      <c r="E20" s="126"/>
      <c r="F20" s="33"/>
      <c r="G20" s="39"/>
      <c r="H20" s="42"/>
      <c r="I20" s="47"/>
      <c r="J20" s="47"/>
      <c r="K20" s="60"/>
      <c r="L20" s="60"/>
      <c r="M20" s="60"/>
      <c r="N20" s="60"/>
      <c r="O20" s="36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</row>
    <row r="21" spans="1:70" ht="16" thickBot="1" x14ac:dyDescent="0.4">
      <c r="A21" s="10" t="str">
        <f>IF(E21&lt;&gt;"",1+MAX($A$8:A20),"")</f>
        <v/>
      </c>
      <c r="B21" s="161"/>
      <c r="C21" s="162" t="s">
        <v>83</v>
      </c>
      <c r="D21" s="163" t="s">
        <v>18</v>
      </c>
      <c r="E21" s="164"/>
      <c r="F21" s="165"/>
      <c r="G21" s="166"/>
      <c r="H21" s="167"/>
      <c r="I21" s="168"/>
      <c r="J21" s="168"/>
      <c r="K21" s="169"/>
      <c r="L21" s="169"/>
      <c r="M21" s="169"/>
      <c r="N21" s="169"/>
      <c r="O21" s="170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</row>
    <row r="22" spans="1:70" ht="16" thickBot="1" x14ac:dyDescent="0.4">
      <c r="A22" s="10" t="str">
        <f>IF(E22&lt;&gt;"",1+MAX($A$8:A21),"")</f>
        <v/>
      </c>
      <c r="B22" s="34"/>
      <c r="C22" s="177"/>
      <c r="D22" s="171" t="s">
        <v>52</v>
      </c>
      <c r="E22" s="172"/>
      <c r="F22" s="173"/>
      <c r="G22" s="43"/>
      <c r="H22" s="42"/>
      <c r="I22" s="47"/>
      <c r="J22" s="47"/>
      <c r="K22" s="61"/>
      <c r="L22" s="61"/>
      <c r="M22" s="61"/>
      <c r="N22" s="61"/>
      <c r="O22" s="36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</row>
    <row r="23" spans="1:70" s="104" customFormat="1" ht="16" thickBot="1" x14ac:dyDescent="0.4">
      <c r="A23" s="10" t="str">
        <f>IF(E23&lt;&gt;"",1+MAX($A$8:A22),"")</f>
        <v/>
      </c>
      <c r="B23" s="102"/>
      <c r="C23" s="103"/>
      <c r="D23" s="174" t="s">
        <v>339</v>
      </c>
      <c r="E23" s="31"/>
      <c r="F23" s="96"/>
      <c r="G23" s="97"/>
      <c r="H23" s="98"/>
      <c r="I23" s="111"/>
      <c r="J23" s="111"/>
      <c r="K23" s="158"/>
      <c r="L23" s="122"/>
      <c r="M23" s="159"/>
      <c r="N23" s="123"/>
      <c r="O23" s="100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1"/>
      <c r="BM23" s="101"/>
      <c r="BN23" s="101"/>
      <c r="BO23" s="101"/>
      <c r="BP23" s="101"/>
      <c r="BQ23" s="101"/>
      <c r="BR23" s="101"/>
    </row>
    <row r="24" spans="1:70" s="104" customFormat="1" x14ac:dyDescent="0.35">
      <c r="A24" s="10">
        <f>IF(E24&lt;&gt;"",1+MAX($A$8:A23),"")</f>
        <v>10</v>
      </c>
      <c r="B24" s="249" t="s">
        <v>346</v>
      </c>
      <c r="C24" s="103"/>
      <c r="D24" s="231" t="s">
        <v>340</v>
      </c>
      <c r="E24" s="230">
        <v>8</v>
      </c>
      <c r="F24" s="32">
        <f t="shared" ref="F24:F29" si="5">IF(E24="","",10%)</f>
        <v>0.1</v>
      </c>
      <c r="G24" s="58">
        <f t="shared" ref="G24:G29" si="6">IF(E24="","",E24*(1+F24))</f>
        <v>8.8000000000000007</v>
      </c>
      <c r="H24" s="230" t="s">
        <v>129</v>
      </c>
      <c r="I24" s="175">
        <v>1.2</v>
      </c>
      <c r="J24" s="175">
        <v>1.8</v>
      </c>
      <c r="K24" s="117">
        <f t="shared" ref="K24:K29" si="7">IF(E24="","",G24*I24)</f>
        <v>10.56</v>
      </c>
      <c r="L24" s="114">
        <f t="shared" ref="L24:L29" si="8">IF(E24="","",G24*J24)</f>
        <v>15.840000000000002</v>
      </c>
      <c r="M24" s="116">
        <f t="shared" ref="M24:M29" si="9">IF(E24="","",I24+J24)</f>
        <v>3</v>
      </c>
      <c r="N24" s="113">
        <f t="shared" ref="N24:N29" si="10">IF(E24="","",M24*G24)</f>
        <v>26.400000000000002</v>
      </c>
      <c r="O24" s="100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  <c r="AP24" s="101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1"/>
      <c r="BB24" s="101"/>
      <c r="BC24" s="101"/>
      <c r="BD24" s="101"/>
      <c r="BE24" s="101"/>
      <c r="BF24" s="101"/>
      <c r="BG24" s="101"/>
      <c r="BH24" s="101"/>
      <c r="BI24" s="101"/>
      <c r="BJ24" s="101"/>
      <c r="BK24" s="101"/>
      <c r="BL24" s="101"/>
      <c r="BM24" s="101"/>
      <c r="BN24" s="101"/>
      <c r="BO24" s="101"/>
      <c r="BP24" s="101"/>
      <c r="BQ24" s="101"/>
      <c r="BR24" s="101"/>
    </row>
    <row r="25" spans="1:70" s="104" customFormat="1" x14ac:dyDescent="0.35">
      <c r="A25" s="10">
        <f>IF(E25&lt;&gt;"",1+MAX($A$8:A24),"")</f>
        <v>11</v>
      </c>
      <c r="B25" s="250"/>
      <c r="C25" s="103"/>
      <c r="D25" s="231" t="s">
        <v>341</v>
      </c>
      <c r="E25" s="230">
        <v>12</v>
      </c>
      <c r="F25" s="32">
        <f t="shared" si="5"/>
        <v>0.1</v>
      </c>
      <c r="G25" s="58">
        <f t="shared" si="6"/>
        <v>13.200000000000001</v>
      </c>
      <c r="H25" s="230" t="s">
        <v>129</v>
      </c>
      <c r="I25" s="175">
        <v>1.2</v>
      </c>
      <c r="J25" s="175">
        <v>1.8</v>
      </c>
      <c r="K25" s="117">
        <f t="shared" si="7"/>
        <v>15.84</v>
      </c>
      <c r="L25" s="114">
        <f t="shared" si="8"/>
        <v>23.76</v>
      </c>
      <c r="M25" s="116">
        <f t="shared" si="9"/>
        <v>3</v>
      </c>
      <c r="N25" s="113">
        <f t="shared" si="10"/>
        <v>39.6</v>
      </c>
      <c r="O25" s="100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  <c r="AP25" s="101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1"/>
      <c r="BB25" s="101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1"/>
      <c r="BN25" s="101"/>
      <c r="BO25" s="101"/>
      <c r="BP25" s="101"/>
      <c r="BQ25" s="101"/>
      <c r="BR25" s="101"/>
    </row>
    <row r="26" spans="1:70" s="104" customFormat="1" x14ac:dyDescent="0.35">
      <c r="A26" s="10">
        <f>IF(E26&lt;&gt;"",1+MAX($A$8:A25),"")</f>
        <v>12</v>
      </c>
      <c r="B26" s="250"/>
      <c r="C26" s="103"/>
      <c r="D26" s="231" t="s">
        <v>342</v>
      </c>
      <c r="E26" s="230">
        <v>33</v>
      </c>
      <c r="F26" s="32">
        <f t="shared" si="5"/>
        <v>0.1</v>
      </c>
      <c r="G26" s="58">
        <f t="shared" si="6"/>
        <v>36.300000000000004</v>
      </c>
      <c r="H26" s="230" t="s">
        <v>129</v>
      </c>
      <c r="I26" s="175">
        <v>1.2</v>
      </c>
      <c r="J26" s="175">
        <v>1.8</v>
      </c>
      <c r="K26" s="117">
        <f t="shared" si="7"/>
        <v>43.56</v>
      </c>
      <c r="L26" s="114">
        <f t="shared" si="8"/>
        <v>65.34</v>
      </c>
      <c r="M26" s="116">
        <f t="shared" si="9"/>
        <v>3</v>
      </c>
      <c r="N26" s="113">
        <f t="shared" si="10"/>
        <v>108.9</v>
      </c>
      <c r="O26" s="100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1"/>
      <c r="BB26" s="101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1"/>
      <c r="BN26" s="101"/>
      <c r="BO26" s="101"/>
      <c r="BP26" s="101"/>
      <c r="BQ26" s="101"/>
      <c r="BR26" s="101"/>
    </row>
    <row r="27" spans="1:70" s="104" customFormat="1" x14ac:dyDescent="0.35">
      <c r="A27" s="10">
        <f>IF(E27&lt;&gt;"",1+MAX($A$8:A26),"")</f>
        <v>13</v>
      </c>
      <c r="B27" s="250"/>
      <c r="C27" s="103"/>
      <c r="D27" s="231" t="s">
        <v>343</v>
      </c>
      <c r="E27" s="230">
        <v>2</v>
      </c>
      <c r="F27" s="32">
        <f t="shared" si="5"/>
        <v>0.1</v>
      </c>
      <c r="G27" s="58">
        <f t="shared" si="6"/>
        <v>2.2000000000000002</v>
      </c>
      <c r="H27" s="230" t="s">
        <v>129</v>
      </c>
      <c r="I27" s="175">
        <v>1.2</v>
      </c>
      <c r="J27" s="175">
        <v>1.8</v>
      </c>
      <c r="K27" s="117">
        <f t="shared" si="7"/>
        <v>2.64</v>
      </c>
      <c r="L27" s="114">
        <f t="shared" si="8"/>
        <v>3.9600000000000004</v>
      </c>
      <c r="M27" s="116">
        <f t="shared" si="9"/>
        <v>3</v>
      </c>
      <c r="N27" s="113">
        <f t="shared" si="10"/>
        <v>6.6000000000000005</v>
      </c>
      <c r="O27" s="100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  <c r="AP27" s="101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1"/>
      <c r="BB27" s="101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1"/>
      <c r="BN27" s="101"/>
      <c r="BO27" s="101"/>
      <c r="BP27" s="101"/>
      <c r="BQ27" s="101"/>
      <c r="BR27" s="101"/>
    </row>
    <row r="28" spans="1:70" s="104" customFormat="1" x14ac:dyDescent="0.35">
      <c r="A28" s="10">
        <f>IF(E28&lt;&gt;"",1+MAX($A$8:A27),"")</f>
        <v>14</v>
      </c>
      <c r="B28" s="250"/>
      <c r="C28" s="103"/>
      <c r="D28" s="231" t="s">
        <v>344</v>
      </c>
      <c r="E28" s="230">
        <v>3</v>
      </c>
      <c r="F28" s="32">
        <f t="shared" si="5"/>
        <v>0.1</v>
      </c>
      <c r="G28" s="58">
        <f t="shared" si="6"/>
        <v>3.3000000000000003</v>
      </c>
      <c r="H28" s="230" t="s">
        <v>129</v>
      </c>
      <c r="I28" s="175">
        <v>1.2</v>
      </c>
      <c r="J28" s="175">
        <v>1.8</v>
      </c>
      <c r="K28" s="117">
        <f t="shared" si="7"/>
        <v>3.96</v>
      </c>
      <c r="L28" s="114">
        <f t="shared" si="8"/>
        <v>5.94</v>
      </c>
      <c r="M28" s="116">
        <f t="shared" si="9"/>
        <v>3</v>
      </c>
      <c r="N28" s="113">
        <f t="shared" si="10"/>
        <v>9.9</v>
      </c>
      <c r="O28" s="100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  <c r="AP28" s="101"/>
      <c r="AQ28" s="101"/>
      <c r="AR28" s="101"/>
      <c r="AS28" s="101"/>
      <c r="AT28" s="101"/>
      <c r="AU28" s="101"/>
      <c r="AV28" s="101"/>
      <c r="AW28" s="101"/>
      <c r="AX28" s="101"/>
      <c r="AY28" s="101"/>
      <c r="AZ28" s="101"/>
      <c r="BA28" s="101"/>
      <c r="BB28" s="101"/>
      <c r="BC28" s="101"/>
      <c r="BD28" s="101"/>
      <c r="BE28" s="101"/>
      <c r="BF28" s="101"/>
      <c r="BG28" s="101"/>
      <c r="BH28" s="101"/>
      <c r="BI28" s="101"/>
      <c r="BJ28" s="101"/>
      <c r="BK28" s="101"/>
      <c r="BL28" s="101"/>
      <c r="BM28" s="101"/>
      <c r="BN28" s="101"/>
      <c r="BO28" s="101"/>
      <c r="BP28" s="101"/>
      <c r="BQ28" s="101"/>
      <c r="BR28" s="101"/>
    </row>
    <row r="29" spans="1:70" s="104" customFormat="1" x14ac:dyDescent="0.35">
      <c r="A29" s="10">
        <f>IF(E29&lt;&gt;"",1+MAX($A$8:A28),"")</f>
        <v>15</v>
      </c>
      <c r="B29" s="251"/>
      <c r="C29" s="103"/>
      <c r="D29" s="231" t="s">
        <v>345</v>
      </c>
      <c r="E29" s="230">
        <v>24</v>
      </c>
      <c r="F29" s="32">
        <f t="shared" si="5"/>
        <v>0.1</v>
      </c>
      <c r="G29" s="58">
        <f t="shared" si="6"/>
        <v>26.400000000000002</v>
      </c>
      <c r="H29" s="230" t="s">
        <v>121</v>
      </c>
      <c r="I29" s="175">
        <v>1.2</v>
      </c>
      <c r="J29" s="175">
        <v>1.8</v>
      </c>
      <c r="K29" s="117">
        <f t="shared" si="7"/>
        <v>31.68</v>
      </c>
      <c r="L29" s="114">
        <f t="shared" si="8"/>
        <v>47.52</v>
      </c>
      <c r="M29" s="116">
        <f t="shared" si="9"/>
        <v>3</v>
      </c>
      <c r="N29" s="113">
        <f t="shared" si="10"/>
        <v>79.2</v>
      </c>
      <c r="O29" s="100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  <c r="BM29" s="101"/>
      <c r="BN29" s="101"/>
      <c r="BO29" s="101"/>
      <c r="BP29" s="101"/>
      <c r="BQ29" s="101"/>
      <c r="BR29" s="101"/>
    </row>
    <row r="30" spans="1:70" s="104" customFormat="1" ht="16" thickBot="1" x14ac:dyDescent="0.4">
      <c r="A30" s="10" t="str">
        <f>IF(E30&lt;&gt;"",1+MAX($A$8:A29),"")</f>
        <v/>
      </c>
      <c r="B30" s="102"/>
      <c r="C30" s="103"/>
      <c r="D30" s="95"/>
      <c r="E30" s="31"/>
      <c r="F30" s="96"/>
      <c r="G30" s="97"/>
      <c r="H30" s="98"/>
      <c r="I30" s="111"/>
      <c r="J30" s="111"/>
      <c r="K30" s="117"/>
      <c r="L30" s="114"/>
      <c r="M30" s="116"/>
      <c r="N30" s="113"/>
      <c r="O30" s="100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  <c r="BM30" s="101"/>
      <c r="BN30" s="101"/>
      <c r="BO30" s="101"/>
      <c r="BP30" s="101"/>
      <c r="BQ30" s="101"/>
      <c r="BR30" s="101"/>
    </row>
    <row r="31" spans="1:70" ht="16" thickBot="1" x14ac:dyDescent="0.4">
      <c r="A31" s="10" t="str">
        <f>IF(E31&lt;&gt;"",1+MAX($A$8:A30),"")</f>
        <v/>
      </c>
      <c r="B31" s="37"/>
      <c r="C31" s="12"/>
      <c r="D31" s="133" t="s">
        <v>53</v>
      </c>
      <c r="E31" s="125"/>
      <c r="F31" s="84"/>
      <c r="G31" s="84"/>
      <c r="H31" s="85"/>
      <c r="I31" s="86"/>
      <c r="J31" s="86"/>
      <c r="K31" s="190">
        <f>SUM(K23:K30)</f>
        <v>108.24000000000001</v>
      </c>
      <c r="L31" s="190">
        <f>SUM(L23:L30)</f>
        <v>162.35999999999999</v>
      </c>
      <c r="M31" s="120"/>
      <c r="N31" s="119"/>
      <c r="O31" s="118">
        <f>SUM(N23:N30)</f>
        <v>270.60000000000002</v>
      </c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</row>
    <row r="32" spans="1:70" ht="16" thickBot="1" x14ac:dyDescent="0.4">
      <c r="A32" s="10" t="str">
        <f>IF(E32&lt;&gt;"",1+MAX($A$8:A31),"")</f>
        <v/>
      </c>
      <c r="B32" s="50"/>
      <c r="C32" s="38"/>
      <c r="D32" s="134"/>
      <c r="E32" s="126"/>
      <c r="F32" s="33"/>
      <c r="G32" s="39"/>
      <c r="H32" s="42"/>
      <c r="I32" s="47"/>
      <c r="J32" s="47"/>
      <c r="K32" s="60"/>
      <c r="L32" s="60"/>
      <c r="M32" s="60"/>
      <c r="N32" s="60"/>
      <c r="O32" s="36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</row>
    <row r="33" spans="1:70" ht="16" thickBot="1" x14ac:dyDescent="0.4">
      <c r="A33" s="10" t="str">
        <f>IF(E33&lt;&gt;"",1+MAX($A$8:A32),"")</f>
        <v/>
      </c>
      <c r="B33" s="161"/>
      <c r="C33" s="162" t="s">
        <v>84</v>
      </c>
      <c r="D33" s="163" t="s">
        <v>21</v>
      </c>
      <c r="E33" s="164"/>
      <c r="F33" s="165"/>
      <c r="G33" s="166"/>
      <c r="H33" s="167"/>
      <c r="I33" s="168"/>
      <c r="J33" s="168"/>
      <c r="K33" s="169"/>
      <c r="L33" s="169"/>
      <c r="M33" s="169"/>
      <c r="N33" s="169"/>
      <c r="O33" s="170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</row>
    <row r="34" spans="1:70" ht="16" thickBot="1" x14ac:dyDescent="0.4">
      <c r="A34" s="10" t="str">
        <f>IF(E34&lt;&gt;"",1+MAX($A$8:A33),"")</f>
        <v/>
      </c>
      <c r="B34" s="34"/>
      <c r="C34" s="177"/>
      <c r="D34" s="171" t="s">
        <v>51</v>
      </c>
      <c r="E34" s="172"/>
      <c r="F34" s="173"/>
      <c r="G34" s="43"/>
      <c r="H34" s="42"/>
      <c r="I34" s="47"/>
      <c r="J34" s="47"/>
      <c r="K34" s="61"/>
      <c r="L34" s="61"/>
      <c r="M34" s="61"/>
      <c r="N34" s="61"/>
      <c r="O34" s="36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</row>
    <row r="35" spans="1:70" s="104" customFormat="1" x14ac:dyDescent="0.35">
      <c r="A35" s="10">
        <f>IF(E35&lt;&gt;"",1+MAX($A$8:A34),"")</f>
        <v>16</v>
      </c>
      <c r="B35" s="224" t="s">
        <v>112</v>
      </c>
      <c r="C35" s="225"/>
      <c r="D35" s="223" t="s">
        <v>113</v>
      </c>
      <c r="E35" s="222">
        <v>1</v>
      </c>
      <c r="F35" s="32">
        <v>0</v>
      </c>
      <c r="G35" s="58">
        <f t="shared" ref="G35:G36" si="11">IF(E35="","",E35*(1+F35))</f>
        <v>1</v>
      </c>
      <c r="H35" s="98" t="s">
        <v>117</v>
      </c>
      <c r="I35" s="175">
        <v>400</v>
      </c>
      <c r="J35" s="175">
        <v>800</v>
      </c>
      <c r="K35" s="117">
        <f>IF(E35="","",G35*I35)</f>
        <v>400</v>
      </c>
      <c r="L35" s="114">
        <f>IF(E35="","",G35*J35)</f>
        <v>800</v>
      </c>
      <c r="M35" s="116">
        <f t="shared" ref="M35:M36" si="12">IF(E35="","",I35+J35)</f>
        <v>1200</v>
      </c>
      <c r="N35" s="113">
        <f>IF(E35="","",M35*G35)</f>
        <v>1200</v>
      </c>
      <c r="O35" s="100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1"/>
      <c r="AT35" s="101"/>
      <c r="AU35" s="101"/>
      <c r="AV35" s="101"/>
      <c r="AW35" s="101"/>
      <c r="AX35" s="101"/>
      <c r="AY35" s="101"/>
      <c r="AZ35" s="101"/>
      <c r="BA35" s="101"/>
      <c r="BB35" s="101"/>
      <c r="BC35" s="101"/>
      <c r="BD35" s="101"/>
      <c r="BE35" s="101"/>
      <c r="BF35" s="101"/>
      <c r="BG35" s="101"/>
      <c r="BH35" s="101"/>
      <c r="BI35" s="101"/>
      <c r="BJ35" s="101"/>
      <c r="BK35" s="101"/>
      <c r="BL35" s="101"/>
      <c r="BM35" s="101"/>
      <c r="BN35" s="101"/>
      <c r="BO35" s="101"/>
      <c r="BP35" s="101"/>
      <c r="BQ35" s="101"/>
      <c r="BR35" s="101"/>
    </row>
    <row r="36" spans="1:70" s="104" customFormat="1" x14ac:dyDescent="0.35">
      <c r="A36" s="10">
        <f>IF(E36&lt;&gt;"",1+MAX($A$8:A35),"")</f>
        <v>17</v>
      </c>
      <c r="B36" s="224" t="s">
        <v>112</v>
      </c>
      <c r="C36" s="225"/>
      <c r="D36" s="223" t="s">
        <v>114</v>
      </c>
      <c r="E36" s="222">
        <v>1</v>
      </c>
      <c r="F36" s="32">
        <v>0</v>
      </c>
      <c r="G36" s="58">
        <f t="shared" si="11"/>
        <v>1</v>
      </c>
      <c r="H36" s="98" t="s">
        <v>117</v>
      </c>
      <c r="I36" s="175">
        <v>300</v>
      </c>
      <c r="J36" s="175">
        <v>600</v>
      </c>
      <c r="K36" s="117">
        <f>IF(E36="","",G36*I36)</f>
        <v>300</v>
      </c>
      <c r="L36" s="114">
        <f>IF(E36="","",G36*J36)</f>
        <v>600</v>
      </c>
      <c r="M36" s="116">
        <f t="shared" si="12"/>
        <v>900</v>
      </c>
      <c r="N36" s="113">
        <f>IF(E36="","",M36*G36)</f>
        <v>900</v>
      </c>
      <c r="O36" s="100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  <c r="AP36" s="101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1"/>
      <c r="BB36" s="101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  <c r="BM36" s="101"/>
      <c r="BN36" s="101"/>
      <c r="BO36" s="101"/>
      <c r="BP36" s="101"/>
      <c r="BQ36" s="101"/>
      <c r="BR36" s="101"/>
    </row>
    <row r="37" spans="1:70" s="104" customFormat="1" x14ac:dyDescent="0.35">
      <c r="A37" s="10">
        <f>IF(E37&lt;&gt;"",1+MAX($A$8:A36),"")</f>
        <v>18</v>
      </c>
      <c r="B37" s="224" t="s">
        <v>112</v>
      </c>
      <c r="C37" s="225"/>
      <c r="D37" s="223" t="s">
        <v>115</v>
      </c>
      <c r="E37" s="222">
        <v>1</v>
      </c>
      <c r="F37" s="32">
        <v>0</v>
      </c>
      <c r="G37" s="58">
        <f t="shared" ref="G37:G38" si="13">IF(E37="","",E37*(1+F37))</f>
        <v>1</v>
      </c>
      <c r="H37" s="98" t="s">
        <v>117</v>
      </c>
      <c r="I37" s="175">
        <v>300</v>
      </c>
      <c r="J37" s="175">
        <v>600</v>
      </c>
      <c r="K37" s="117">
        <f>IF(E37="","",G37*I37)</f>
        <v>300</v>
      </c>
      <c r="L37" s="114">
        <f>IF(E37="","",G37*J37)</f>
        <v>600</v>
      </c>
      <c r="M37" s="116">
        <f t="shared" ref="M37:M38" si="14">IF(E37="","",I37+J37)</f>
        <v>900</v>
      </c>
      <c r="N37" s="113">
        <f>IF(E37="","",M37*G37)</f>
        <v>900</v>
      </c>
      <c r="O37" s="100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1"/>
      <c r="AP37" s="101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1"/>
      <c r="BB37" s="101"/>
      <c r="BC37" s="101"/>
      <c r="BD37" s="101"/>
      <c r="BE37" s="101"/>
      <c r="BF37" s="101"/>
      <c r="BG37" s="101"/>
      <c r="BH37" s="101"/>
      <c r="BI37" s="101"/>
      <c r="BJ37" s="101"/>
      <c r="BK37" s="101"/>
      <c r="BL37" s="101"/>
      <c r="BM37" s="101"/>
      <c r="BN37" s="101"/>
      <c r="BO37" s="101"/>
      <c r="BP37" s="101"/>
      <c r="BQ37" s="101"/>
      <c r="BR37" s="101"/>
    </row>
    <row r="38" spans="1:70" s="104" customFormat="1" x14ac:dyDescent="0.35">
      <c r="A38" s="10">
        <f>IF(E38&lt;&gt;"",1+MAX($A$8:A37),"")</f>
        <v>19</v>
      </c>
      <c r="B38" s="224" t="s">
        <v>112</v>
      </c>
      <c r="C38" s="225"/>
      <c r="D38" s="223" t="s">
        <v>116</v>
      </c>
      <c r="E38" s="222">
        <v>1</v>
      </c>
      <c r="F38" s="32">
        <v>0</v>
      </c>
      <c r="G38" s="58">
        <f t="shared" si="13"/>
        <v>1</v>
      </c>
      <c r="H38" s="98" t="s">
        <v>117</v>
      </c>
      <c r="I38" s="175">
        <v>300</v>
      </c>
      <c r="J38" s="175">
        <v>500</v>
      </c>
      <c r="K38" s="117">
        <f>IF(E38="","",G38*I38)</f>
        <v>300</v>
      </c>
      <c r="L38" s="114">
        <f>IF(E38="","",G38*J38)</f>
        <v>500</v>
      </c>
      <c r="M38" s="116">
        <f t="shared" si="14"/>
        <v>800</v>
      </c>
      <c r="N38" s="113">
        <f>IF(E38="","",M38*G38)</f>
        <v>800</v>
      </c>
      <c r="O38" s="100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1"/>
      <c r="BN38" s="101"/>
      <c r="BO38" s="101"/>
      <c r="BP38" s="101"/>
      <c r="BQ38" s="101"/>
      <c r="BR38" s="101"/>
    </row>
    <row r="39" spans="1:70" s="104" customFormat="1" x14ac:dyDescent="0.35">
      <c r="A39" s="10" t="str">
        <f>IF(E39&lt;&gt;"",1+MAX($A$8:A38),"")</f>
        <v/>
      </c>
      <c r="B39" s="102"/>
      <c r="C39" s="103"/>
      <c r="D39" s="95"/>
      <c r="E39" s="31"/>
      <c r="F39" s="32" t="str">
        <f t="shared" ref="F39" si="15">IF(E39="","",10%)</f>
        <v/>
      </c>
      <c r="G39" s="58" t="str">
        <f t="shared" ref="G39" si="16">IF(E39="","",E39*(1+F39))</f>
        <v/>
      </c>
      <c r="H39" s="98"/>
      <c r="I39" s="175" t="str">
        <f t="shared" ref="I39" si="17">IF(E39=0,"",0)</f>
        <v/>
      </c>
      <c r="J39" s="175" t="str">
        <f t="shared" ref="J39" si="18">IF(E39=0,"",0)</f>
        <v/>
      </c>
      <c r="K39" s="117" t="str">
        <f>IF(E39="","",G41*I39)</f>
        <v/>
      </c>
      <c r="L39" s="114" t="str">
        <f>IF(E39="","",G41*J39)</f>
        <v/>
      </c>
      <c r="M39" s="116" t="str">
        <f t="shared" ref="M39" si="19">IF(E39="","",I39+J39)</f>
        <v/>
      </c>
      <c r="N39" s="113" t="str">
        <f>IF(E39="","",M39*G41)</f>
        <v/>
      </c>
      <c r="O39" s="100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1"/>
      <c r="BH39" s="101"/>
      <c r="BI39" s="101"/>
      <c r="BJ39" s="101"/>
      <c r="BK39" s="101"/>
      <c r="BL39" s="101"/>
      <c r="BM39" s="101"/>
      <c r="BN39" s="101"/>
      <c r="BO39" s="101"/>
      <c r="BP39" s="101"/>
      <c r="BQ39" s="101"/>
      <c r="BR39" s="101"/>
    </row>
    <row r="40" spans="1:70" s="104" customFormat="1" x14ac:dyDescent="0.35">
      <c r="A40" s="10" t="str">
        <f>IF(E40&lt;&gt;"",1+MAX($A$8:A39),"")</f>
        <v/>
      </c>
      <c r="B40" s="102"/>
      <c r="C40" s="103"/>
      <c r="D40" s="95"/>
      <c r="E40" s="31"/>
      <c r="F40" s="96"/>
      <c r="G40" s="97"/>
      <c r="H40" s="98"/>
      <c r="I40" s="111"/>
      <c r="J40" s="111"/>
      <c r="K40" s="117"/>
      <c r="L40" s="114"/>
      <c r="M40" s="116"/>
      <c r="N40" s="113"/>
      <c r="O40" s="100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1"/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A40" s="101"/>
      <c r="BB40" s="101"/>
      <c r="BC40" s="101"/>
      <c r="BD40" s="101"/>
      <c r="BE40" s="101"/>
    </row>
    <row r="41" spans="1:70" ht="16" thickBot="1" x14ac:dyDescent="0.4">
      <c r="A41" s="10" t="str">
        <f>IF(E41&lt;&gt;"",1+MAX($A$8:A40),"")</f>
        <v/>
      </c>
      <c r="B41" s="37"/>
      <c r="C41" s="12"/>
      <c r="D41" s="133" t="s">
        <v>63</v>
      </c>
      <c r="E41" s="125"/>
      <c r="F41" s="84" t="str">
        <f>IF(E39="","",10%)</f>
        <v/>
      </c>
      <c r="G41" s="84" t="str">
        <f>IF(E39="","",E39*(1+F41))</f>
        <v/>
      </c>
      <c r="H41" s="85"/>
      <c r="I41" s="86"/>
      <c r="J41" s="86"/>
      <c r="K41" s="190">
        <f>SUM(K35:K40)</f>
        <v>1300</v>
      </c>
      <c r="L41" s="190">
        <f>SUM(L35:L40)</f>
        <v>2500</v>
      </c>
      <c r="M41" s="120"/>
      <c r="N41" s="119"/>
      <c r="O41" s="118">
        <f>SUM(N35:N40)</f>
        <v>3800</v>
      </c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1"/>
      <c r="AI41" s="101"/>
      <c r="AJ41" s="101"/>
    </row>
    <row r="42" spans="1:70" x14ac:dyDescent="0.35">
      <c r="A42" s="10" t="str">
        <f>IF(E42&lt;&gt;"",1+MAX($A$8:A41),"")</f>
        <v/>
      </c>
      <c r="B42" s="50"/>
      <c r="C42" s="38"/>
      <c r="D42" s="134"/>
      <c r="E42" s="126"/>
      <c r="F42" s="33"/>
      <c r="G42" s="39"/>
      <c r="H42" s="42"/>
      <c r="I42" s="131"/>
      <c r="J42" s="131"/>
      <c r="K42" s="60"/>
      <c r="L42" s="60"/>
      <c r="M42" s="60"/>
      <c r="N42" s="60"/>
      <c r="O42" s="64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1"/>
      <c r="AD42" s="101"/>
      <c r="AE42" s="101"/>
      <c r="AF42" s="101"/>
      <c r="AG42" s="101"/>
      <c r="AH42" s="101"/>
      <c r="AI42" s="101"/>
      <c r="AJ42" s="101"/>
    </row>
    <row r="43" spans="1:70" ht="16" thickBot="1" x14ac:dyDescent="0.4">
      <c r="A43" s="10" t="str">
        <f>IF(E43&lt;&gt;"",1+MAX($A$8:A42),"")</f>
        <v/>
      </c>
      <c r="B43" s="161"/>
      <c r="C43" s="162" t="s">
        <v>85</v>
      </c>
      <c r="D43" s="163" t="s">
        <v>12</v>
      </c>
      <c r="E43" s="164"/>
      <c r="F43" s="165"/>
      <c r="G43" s="166"/>
      <c r="H43" s="167"/>
      <c r="I43" s="168"/>
      <c r="J43" s="168"/>
      <c r="K43" s="169"/>
      <c r="L43" s="169"/>
      <c r="M43" s="169"/>
      <c r="N43" s="169"/>
      <c r="O43" s="170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1"/>
    </row>
    <row r="44" spans="1:70" ht="16" thickBot="1" x14ac:dyDescent="0.4">
      <c r="A44" s="10" t="str">
        <f>IF(E44&lt;&gt;"",1+MAX($A$8:A43),"")</f>
        <v/>
      </c>
      <c r="B44" s="34"/>
      <c r="C44" s="177"/>
      <c r="D44" s="171" t="s">
        <v>64</v>
      </c>
      <c r="E44" s="172"/>
      <c r="F44" s="173"/>
      <c r="G44" s="43"/>
      <c r="H44" s="42"/>
      <c r="I44" s="47"/>
      <c r="J44" s="47"/>
      <c r="K44" s="61"/>
      <c r="L44" s="61"/>
      <c r="M44" s="61"/>
      <c r="N44" s="61"/>
      <c r="O44" s="36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1"/>
      <c r="AI44" s="101"/>
      <c r="AJ44" s="101"/>
    </row>
    <row r="45" spans="1:70" s="104" customFormat="1" x14ac:dyDescent="0.35">
      <c r="A45" s="10" t="str">
        <f>IF(E45&lt;&gt;"",1+MAX($A$8:A44),"")</f>
        <v/>
      </c>
      <c r="B45" s="249" t="s">
        <v>112</v>
      </c>
      <c r="C45" s="103"/>
      <c r="D45" s="232" t="s">
        <v>297</v>
      </c>
      <c r="E45" s="230"/>
      <c r="F45" s="32" t="str">
        <f t="shared" ref="F45:F51" si="20">IF(E45="","",10%)</f>
        <v/>
      </c>
      <c r="G45" s="58" t="str">
        <f t="shared" ref="G45:G51" si="21">IF(E45="","",E45*(1+F45))</f>
        <v/>
      </c>
      <c r="H45" s="230"/>
      <c r="I45" s="111" t="str">
        <f t="shared" ref="I45" si="22">IF(E45=0,"",0)</f>
        <v/>
      </c>
      <c r="J45" s="111" t="str">
        <f t="shared" ref="J45" si="23">IF(E45=0,"",0)</f>
        <v/>
      </c>
      <c r="K45" s="117" t="str">
        <f t="shared" ref="K45:K51" si="24">IF(E45="","",G45*I45)</f>
        <v/>
      </c>
      <c r="L45" s="114" t="str">
        <f t="shared" ref="L45:L51" si="25">IF(E45="","",G45*J45)</f>
        <v/>
      </c>
      <c r="M45" s="116" t="str">
        <f t="shared" ref="M45:M51" si="26">IF(E45="","",I45+J45)</f>
        <v/>
      </c>
      <c r="N45" s="113" t="str">
        <f t="shared" ref="N45:N51" si="27">IF(E45="","",M45*G45)</f>
        <v/>
      </c>
      <c r="O45" s="100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1"/>
      <c r="AP45" s="101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1"/>
      <c r="BB45" s="101"/>
      <c r="BC45" s="101"/>
      <c r="BD45" s="101"/>
      <c r="BE45" s="101"/>
      <c r="BF45" s="101"/>
      <c r="BG45" s="101"/>
      <c r="BH45" s="101"/>
      <c r="BI45" s="101"/>
      <c r="BJ45" s="101"/>
      <c r="BK45" s="101"/>
      <c r="BL45" s="101"/>
      <c r="BM45" s="101"/>
      <c r="BN45" s="101"/>
      <c r="BO45" s="101"/>
      <c r="BP45" s="101"/>
      <c r="BQ45" s="101"/>
      <c r="BR45" s="101"/>
    </row>
    <row r="46" spans="1:70" s="104" customFormat="1" x14ac:dyDescent="0.35">
      <c r="A46" s="10">
        <f>IF(E46&lt;&gt;"",1+MAX($A$8:A45),"")</f>
        <v>20</v>
      </c>
      <c r="B46" s="250"/>
      <c r="C46" s="103"/>
      <c r="D46" s="231" t="s">
        <v>298</v>
      </c>
      <c r="E46" s="230">
        <v>420</v>
      </c>
      <c r="F46" s="32">
        <f t="shared" si="20"/>
        <v>0.1</v>
      </c>
      <c r="G46" s="58">
        <f t="shared" si="21"/>
        <v>462.00000000000006</v>
      </c>
      <c r="H46" s="230" t="s">
        <v>121</v>
      </c>
      <c r="I46" s="175">
        <v>0.8</v>
      </c>
      <c r="J46" s="175">
        <v>1.3</v>
      </c>
      <c r="K46" s="117">
        <f t="shared" si="24"/>
        <v>369.60000000000008</v>
      </c>
      <c r="L46" s="114">
        <f t="shared" si="25"/>
        <v>600.60000000000014</v>
      </c>
      <c r="M46" s="116">
        <f t="shared" si="26"/>
        <v>2.1</v>
      </c>
      <c r="N46" s="113">
        <f t="shared" si="27"/>
        <v>970.20000000000016</v>
      </c>
      <c r="O46" s="100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/>
      <c r="AJ46" s="101"/>
      <c r="AK46" s="101"/>
      <c r="AL46" s="101"/>
      <c r="AM46" s="101"/>
      <c r="AN46" s="101"/>
      <c r="AO46" s="101"/>
      <c r="AP46" s="101"/>
      <c r="AQ46" s="101"/>
      <c r="AR46" s="101"/>
      <c r="AS46" s="101"/>
      <c r="AT46" s="101"/>
      <c r="AU46" s="101"/>
      <c r="AV46" s="101"/>
      <c r="AW46" s="101"/>
      <c r="AX46" s="101"/>
      <c r="AY46" s="101"/>
      <c r="AZ46" s="101"/>
      <c r="BA46" s="101"/>
      <c r="BB46" s="101"/>
      <c r="BC46" s="101"/>
      <c r="BD46" s="101"/>
      <c r="BE46" s="101"/>
      <c r="BF46" s="101"/>
      <c r="BG46" s="101"/>
      <c r="BH46" s="101"/>
      <c r="BI46" s="101"/>
      <c r="BJ46" s="101"/>
      <c r="BK46" s="101"/>
      <c r="BL46" s="101"/>
      <c r="BM46" s="101"/>
      <c r="BN46" s="101"/>
      <c r="BO46" s="101"/>
      <c r="BP46" s="101"/>
      <c r="BQ46" s="101"/>
      <c r="BR46" s="101"/>
    </row>
    <row r="47" spans="1:70" s="104" customFormat="1" x14ac:dyDescent="0.35">
      <c r="A47" s="10">
        <f>IF(E47&lt;&gt;"",1+MAX($A$8:A46),"")</f>
        <v>21</v>
      </c>
      <c r="B47" s="250"/>
      <c r="C47" s="103"/>
      <c r="D47" s="231" t="s">
        <v>299</v>
      </c>
      <c r="E47" s="230">
        <v>42</v>
      </c>
      <c r="F47" s="32">
        <f t="shared" si="20"/>
        <v>0.1</v>
      </c>
      <c r="G47" s="58">
        <f t="shared" si="21"/>
        <v>46.2</v>
      </c>
      <c r="H47" s="230" t="s">
        <v>121</v>
      </c>
      <c r="I47" s="175">
        <v>0.8</v>
      </c>
      <c r="J47" s="175">
        <v>1.2</v>
      </c>
      <c r="K47" s="117">
        <f t="shared" si="24"/>
        <v>36.96</v>
      </c>
      <c r="L47" s="114">
        <f t="shared" si="25"/>
        <v>55.440000000000005</v>
      </c>
      <c r="M47" s="116">
        <f t="shared" si="26"/>
        <v>2</v>
      </c>
      <c r="N47" s="113">
        <f t="shared" si="27"/>
        <v>92.4</v>
      </c>
      <c r="O47" s="100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1"/>
      <c r="AP47" s="101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1"/>
      <c r="BB47" s="101"/>
      <c r="BC47" s="101"/>
      <c r="BD47" s="101"/>
      <c r="BE47" s="101"/>
      <c r="BF47" s="101"/>
      <c r="BG47" s="101"/>
      <c r="BH47" s="101"/>
      <c r="BI47" s="101"/>
      <c r="BJ47" s="101"/>
      <c r="BK47" s="101"/>
      <c r="BL47" s="101"/>
      <c r="BM47" s="101"/>
      <c r="BN47" s="101"/>
      <c r="BO47" s="101"/>
      <c r="BP47" s="101"/>
      <c r="BQ47" s="101"/>
      <c r="BR47" s="101"/>
    </row>
    <row r="48" spans="1:70" s="104" customFormat="1" x14ac:dyDescent="0.35">
      <c r="A48" s="10">
        <f>IF(E48&lt;&gt;"",1+MAX($A$8:A47),"")</f>
        <v>22</v>
      </c>
      <c r="B48" s="250"/>
      <c r="C48" s="103"/>
      <c r="D48" s="231" t="s">
        <v>300</v>
      </c>
      <c r="E48" s="230">
        <v>210</v>
      </c>
      <c r="F48" s="32">
        <f t="shared" si="20"/>
        <v>0.1</v>
      </c>
      <c r="G48" s="58">
        <f t="shared" si="21"/>
        <v>231.00000000000003</v>
      </c>
      <c r="H48" s="230" t="s">
        <v>121</v>
      </c>
      <c r="I48" s="175">
        <v>1.5</v>
      </c>
      <c r="J48" s="175">
        <v>2</v>
      </c>
      <c r="K48" s="117">
        <f t="shared" si="24"/>
        <v>346.50000000000006</v>
      </c>
      <c r="L48" s="114">
        <f t="shared" si="25"/>
        <v>462.00000000000006</v>
      </c>
      <c r="M48" s="116">
        <f t="shared" si="26"/>
        <v>3.5</v>
      </c>
      <c r="N48" s="113">
        <f t="shared" si="27"/>
        <v>808.50000000000011</v>
      </c>
      <c r="O48" s="100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1"/>
      <c r="AP48" s="101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1"/>
      <c r="BB48" s="101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1"/>
      <c r="BN48" s="101"/>
      <c r="BO48" s="101"/>
      <c r="BP48" s="101"/>
      <c r="BQ48" s="101"/>
      <c r="BR48" s="101"/>
    </row>
    <row r="49" spans="1:70" s="104" customFormat="1" x14ac:dyDescent="0.35">
      <c r="A49" s="10">
        <f>IF(E49&lt;&gt;"",1+MAX($A$8:A46),"")</f>
        <v>21</v>
      </c>
      <c r="B49" s="250"/>
      <c r="C49" s="103"/>
      <c r="D49" s="231" t="s">
        <v>301</v>
      </c>
      <c r="E49" s="230">
        <v>210</v>
      </c>
      <c r="F49" s="32">
        <f t="shared" si="20"/>
        <v>0.1</v>
      </c>
      <c r="G49" s="58">
        <f t="shared" si="21"/>
        <v>231.00000000000003</v>
      </c>
      <c r="H49" s="230" t="s">
        <v>121</v>
      </c>
      <c r="I49" s="175">
        <v>0.6</v>
      </c>
      <c r="J49" s="175">
        <v>0.9</v>
      </c>
      <c r="K49" s="117">
        <f t="shared" si="24"/>
        <v>138.60000000000002</v>
      </c>
      <c r="L49" s="114">
        <f t="shared" si="25"/>
        <v>207.90000000000003</v>
      </c>
      <c r="M49" s="116">
        <f t="shared" si="26"/>
        <v>1.5</v>
      </c>
      <c r="N49" s="113">
        <f t="shared" si="27"/>
        <v>346.50000000000006</v>
      </c>
      <c r="O49" s="100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  <c r="AY49" s="101"/>
      <c r="AZ49" s="101"/>
      <c r="BA49" s="101"/>
      <c r="BB49" s="101"/>
      <c r="BC49" s="101"/>
      <c r="BD49" s="101"/>
      <c r="BE49" s="101"/>
      <c r="BF49" s="101"/>
      <c r="BG49" s="101"/>
      <c r="BH49" s="101"/>
      <c r="BI49" s="101"/>
      <c r="BJ49" s="101"/>
      <c r="BK49" s="101"/>
      <c r="BL49" s="101"/>
      <c r="BM49" s="101"/>
      <c r="BN49" s="101"/>
      <c r="BO49" s="101"/>
      <c r="BP49" s="101"/>
      <c r="BQ49" s="101"/>
      <c r="BR49" s="101"/>
    </row>
    <row r="50" spans="1:70" s="104" customFormat="1" x14ac:dyDescent="0.35">
      <c r="A50" s="10">
        <f>IF(E50&lt;&gt;"",1+MAX($A$8:A49),"")</f>
        <v>23</v>
      </c>
      <c r="B50" s="250"/>
      <c r="C50" s="103"/>
      <c r="D50" s="231" t="s">
        <v>302</v>
      </c>
      <c r="E50" s="230">
        <v>21</v>
      </c>
      <c r="F50" s="32">
        <f t="shared" si="20"/>
        <v>0.1</v>
      </c>
      <c r="G50" s="58">
        <f t="shared" si="21"/>
        <v>23.1</v>
      </c>
      <c r="H50" s="230" t="s">
        <v>129</v>
      </c>
      <c r="I50" s="175">
        <v>2</v>
      </c>
      <c r="J50" s="175">
        <v>3</v>
      </c>
      <c r="K50" s="117">
        <f t="shared" si="24"/>
        <v>46.2</v>
      </c>
      <c r="L50" s="114">
        <f t="shared" si="25"/>
        <v>69.300000000000011</v>
      </c>
      <c r="M50" s="116">
        <f t="shared" si="26"/>
        <v>5</v>
      </c>
      <c r="N50" s="113">
        <f t="shared" si="27"/>
        <v>115.5</v>
      </c>
      <c r="O50" s="100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1"/>
      <c r="AD50" s="101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1"/>
      <c r="BB50" s="101"/>
      <c r="BC50" s="101"/>
      <c r="BD50" s="101"/>
      <c r="BE50" s="101"/>
      <c r="BF50" s="101"/>
      <c r="BG50" s="101"/>
      <c r="BH50" s="101"/>
      <c r="BI50" s="101"/>
      <c r="BJ50" s="101"/>
      <c r="BK50" s="101"/>
      <c r="BL50" s="101"/>
      <c r="BM50" s="101"/>
      <c r="BN50" s="101"/>
      <c r="BO50" s="101"/>
      <c r="BP50" s="101"/>
      <c r="BQ50" s="101"/>
      <c r="BR50" s="101"/>
    </row>
    <row r="51" spans="1:70" s="104" customFormat="1" x14ac:dyDescent="0.35">
      <c r="A51" s="10">
        <f>IF(E51&lt;&gt;"",1+MAX($A$8:A50),"")</f>
        <v>24</v>
      </c>
      <c r="B51" s="250"/>
      <c r="C51" s="103"/>
      <c r="D51" s="231" t="s">
        <v>303</v>
      </c>
      <c r="E51" s="230">
        <v>21</v>
      </c>
      <c r="F51" s="32">
        <f t="shared" si="20"/>
        <v>0.1</v>
      </c>
      <c r="G51" s="58">
        <f t="shared" si="21"/>
        <v>23.1</v>
      </c>
      <c r="H51" s="230" t="s">
        <v>129</v>
      </c>
      <c r="I51" s="175">
        <v>2</v>
      </c>
      <c r="J51" s="175">
        <v>3</v>
      </c>
      <c r="K51" s="117">
        <f t="shared" si="24"/>
        <v>46.2</v>
      </c>
      <c r="L51" s="114">
        <f t="shared" si="25"/>
        <v>69.300000000000011</v>
      </c>
      <c r="M51" s="116">
        <f t="shared" si="26"/>
        <v>5</v>
      </c>
      <c r="N51" s="113">
        <f t="shared" si="27"/>
        <v>115.5</v>
      </c>
      <c r="O51" s="100"/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1"/>
      <c r="AD51" s="101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1"/>
      <c r="BB51" s="101"/>
      <c r="BC51" s="101"/>
      <c r="BD51" s="101"/>
      <c r="BE51" s="101"/>
      <c r="BF51" s="101"/>
      <c r="BG51" s="101"/>
      <c r="BH51" s="101"/>
      <c r="BI51" s="101"/>
      <c r="BJ51" s="101"/>
      <c r="BK51" s="101"/>
      <c r="BL51" s="101"/>
      <c r="BM51" s="101"/>
      <c r="BN51" s="101"/>
      <c r="BO51" s="101"/>
      <c r="BP51" s="101"/>
      <c r="BQ51" s="101"/>
      <c r="BR51" s="101"/>
    </row>
    <row r="52" spans="1:70" s="104" customFormat="1" x14ac:dyDescent="0.35">
      <c r="A52" s="10">
        <f>IF(E52&lt;&gt;"",1+MAX($A$8:A51),"")</f>
        <v>25</v>
      </c>
      <c r="B52" s="250"/>
      <c r="C52" s="103"/>
      <c r="D52" s="231" t="s">
        <v>304</v>
      </c>
      <c r="E52" s="230">
        <v>84</v>
      </c>
      <c r="F52" s="32">
        <f t="shared" ref="F52:F58" si="28">IF(E52="","",10%)</f>
        <v>0.1</v>
      </c>
      <c r="G52" s="58">
        <f t="shared" ref="G52:G58" si="29">IF(E52="","",E52*(1+F52))</f>
        <v>92.4</v>
      </c>
      <c r="H52" s="230" t="s">
        <v>129</v>
      </c>
      <c r="I52" s="175">
        <v>0.9</v>
      </c>
      <c r="J52" s="175">
        <v>1.1000000000000001</v>
      </c>
      <c r="K52" s="117">
        <f t="shared" ref="K52:K58" si="30">IF(E52="","",G52*I52)</f>
        <v>83.160000000000011</v>
      </c>
      <c r="L52" s="114">
        <f t="shared" ref="L52:L58" si="31">IF(E52="","",G52*J52)</f>
        <v>101.64000000000001</v>
      </c>
      <c r="M52" s="116">
        <f t="shared" ref="M52:M58" si="32">IF(E52="","",I52+J52)</f>
        <v>2</v>
      </c>
      <c r="N52" s="113">
        <f t="shared" ref="N52:N58" si="33">IF(E52="","",M52*G52)</f>
        <v>184.8</v>
      </c>
      <c r="O52" s="100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1"/>
      <c r="BB52" s="101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  <c r="BM52" s="101"/>
      <c r="BN52" s="101"/>
      <c r="BO52" s="101"/>
      <c r="BP52" s="101"/>
      <c r="BQ52" s="101"/>
      <c r="BR52" s="101"/>
    </row>
    <row r="53" spans="1:70" s="104" customFormat="1" x14ac:dyDescent="0.35">
      <c r="A53" s="10" t="str">
        <f>IF(E53&lt;&gt;"",1+MAX($A$8:A52),"")</f>
        <v/>
      </c>
      <c r="B53" s="250"/>
      <c r="C53" s="103"/>
      <c r="D53" s="232" t="s">
        <v>305</v>
      </c>
      <c r="E53" s="230"/>
      <c r="F53" s="32" t="str">
        <f t="shared" si="28"/>
        <v/>
      </c>
      <c r="G53" s="58" t="str">
        <f t="shared" si="29"/>
        <v/>
      </c>
      <c r="H53" s="230"/>
      <c r="I53" s="111" t="str">
        <f t="shared" ref="I53" si="34">IF(E53=0,"",0)</f>
        <v/>
      </c>
      <c r="J53" s="111" t="str">
        <f t="shared" ref="J53" si="35">IF(E53=0,"",0)</f>
        <v/>
      </c>
      <c r="K53" s="117" t="str">
        <f t="shared" si="30"/>
        <v/>
      </c>
      <c r="L53" s="114" t="str">
        <f t="shared" si="31"/>
        <v/>
      </c>
      <c r="M53" s="116" t="str">
        <f t="shared" si="32"/>
        <v/>
      </c>
      <c r="N53" s="113" t="str">
        <f t="shared" si="33"/>
        <v/>
      </c>
      <c r="O53" s="100"/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1"/>
      <c r="AD53" s="101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1"/>
      <c r="BB53" s="101"/>
      <c r="BC53" s="101"/>
      <c r="BD53" s="101"/>
      <c r="BE53" s="101"/>
      <c r="BF53" s="101"/>
      <c r="BG53" s="101"/>
      <c r="BH53" s="101"/>
      <c r="BI53" s="101"/>
      <c r="BJ53" s="101"/>
      <c r="BK53" s="101"/>
      <c r="BL53" s="101"/>
      <c r="BM53" s="101"/>
      <c r="BN53" s="101"/>
      <c r="BO53" s="101"/>
      <c r="BP53" s="101"/>
      <c r="BQ53" s="101"/>
      <c r="BR53" s="101"/>
    </row>
    <row r="54" spans="1:70" s="104" customFormat="1" x14ac:dyDescent="0.35">
      <c r="A54" s="10">
        <f>IF(E54&lt;&gt;"",1+MAX($A$8:A53),"")</f>
        <v>26</v>
      </c>
      <c r="B54" s="250"/>
      <c r="C54" s="103"/>
      <c r="D54" s="231" t="s">
        <v>298</v>
      </c>
      <c r="E54" s="230">
        <v>320</v>
      </c>
      <c r="F54" s="32">
        <f t="shared" si="28"/>
        <v>0.1</v>
      </c>
      <c r="G54" s="58">
        <f t="shared" si="29"/>
        <v>352</v>
      </c>
      <c r="H54" s="230" t="s">
        <v>121</v>
      </c>
      <c r="I54" s="175">
        <v>0.8</v>
      </c>
      <c r="J54" s="175">
        <v>1.3</v>
      </c>
      <c r="K54" s="117">
        <f t="shared" si="30"/>
        <v>281.60000000000002</v>
      </c>
      <c r="L54" s="114">
        <f t="shared" si="31"/>
        <v>457.6</v>
      </c>
      <c r="M54" s="116">
        <f t="shared" si="32"/>
        <v>2.1</v>
      </c>
      <c r="N54" s="113">
        <f t="shared" si="33"/>
        <v>739.2</v>
      </c>
      <c r="O54" s="100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1"/>
      <c r="AP54" s="101"/>
      <c r="AQ54" s="101"/>
      <c r="AR54" s="101"/>
      <c r="AS54" s="101"/>
      <c r="AT54" s="101"/>
      <c r="AU54" s="101"/>
      <c r="AV54" s="101"/>
      <c r="AW54" s="101"/>
      <c r="AX54" s="101"/>
      <c r="AY54" s="101"/>
      <c r="AZ54" s="101"/>
      <c r="BA54" s="101"/>
      <c r="BB54" s="101"/>
      <c r="BC54" s="101"/>
      <c r="BD54" s="101"/>
      <c r="BE54" s="101"/>
      <c r="BF54" s="101"/>
      <c r="BG54" s="101"/>
      <c r="BH54" s="101"/>
      <c r="BI54" s="101"/>
      <c r="BJ54" s="101"/>
      <c r="BK54" s="101"/>
      <c r="BL54" s="101"/>
      <c r="BM54" s="101"/>
      <c r="BN54" s="101"/>
      <c r="BO54" s="101"/>
      <c r="BP54" s="101"/>
      <c r="BQ54" s="101"/>
      <c r="BR54" s="101"/>
    </row>
    <row r="55" spans="1:70" s="104" customFormat="1" x14ac:dyDescent="0.35">
      <c r="A55" s="10">
        <f>IF(E55&lt;&gt;"",1+MAX($A$8:A54),"")</f>
        <v>27</v>
      </c>
      <c r="B55" s="250"/>
      <c r="C55" s="103"/>
      <c r="D55" s="231" t="s">
        <v>299</v>
      </c>
      <c r="E55" s="230">
        <v>32</v>
      </c>
      <c r="F55" s="32">
        <f t="shared" si="28"/>
        <v>0.1</v>
      </c>
      <c r="G55" s="58">
        <f t="shared" si="29"/>
        <v>35.200000000000003</v>
      </c>
      <c r="H55" s="230" t="s">
        <v>121</v>
      </c>
      <c r="I55" s="175">
        <v>0.8</v>
      </c>
      <c r="J55" s="175">
        <v>1.2</v>
      </c>
      <c r="K55" s="117">
        <f t="shared" si="30"/>
        <v>28.160000000000004</v>
      </c>
      <c r="L55" s="114">
        <f t="shared" si="31"/>
        <v>42.24</v>
      </c>
      <c r="M55" s="116">
        <f t="shared" si="32"/>
        <v>2</v>
      </c>
      <c r="N55" s="113">
        <f t="shared" si="33"/>
        <v>70.400000000000006</v>
      </c>
      <c r="O55" s="100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1"/>
      <c r="AP55" s="101"/>
      <c r="AQ55" s="101"/>
      <c r="AR55" s="101"/>
      <c r="AS55" s="101"/>
      <c r="AT55" s="101"/>
      <c r="AU55" s="101"/>
      <c r="AV55" s="101"/>
      <c r="AW55" s="101"/>
      <c r="AX55" s="101"/>
      <c r="AY55" s="101"/>
      <c r="AZ55" s="101"/>
      <c r="BA55" s="101"/>
      <c r="BB55" s="101"/>
      <c r="BC55" s="101"/>
      <c r="BD55" s="101"/>
      <c r="BE55" s="101"/>
      <c r="BF55" s="101"/>
      <c r="BG55" s="101"/>
      <c r="BH55" s="101"/>
      <c r="BI55" s="101"/>
      <c r="BJ55" s="101"/>
      <c r="BK55" s="101"/>
      <c r="BL55" s="101"/>
      <c r="BM55" s="101"/>
      <c r="BN55" s="101"/>
      <c r="BO55" s="101"/>
      <c r="BP55" s="101"/>
      <c r="BQ55" s="101"/>
      <c r="BR55" s="101"/>
    </row>
    <row r="56" spans="1:70" s="104" customFormat="1" x14ac:dyDescent="0.35">
      <c r="A56" s="10">
        <f>IF(E56&lt;&gt;"",1+MAX($A$8:A53),"")</f>
        <v>26</v>
      </c>
      <c r="B56" s="250"/>
      <c r="C56" s="103"/>
      <c r="D56" s="231" t="s">
        <v>306</v>
      </c>
      <c r="E56" s="230">
        <v>160</v>
      </c>
      <c r="F56" s="32">
        <f t="shared" si="28"/>
        <v>0.1</v>
      </c>
      <c r="G56" s="58">
        <f t="shared" si="29"/>
        <v>176</v>
      </c>
      <c r="H56" s="230" t="s">
        <v>121</v>
      </c>
      <c r="I56" s="175">
        <v>2</v>
      </c>
      <c r="J56" s="175">
        <v>3</v>
      </c>
      <c r="K56" s="117">
        <f t="shared" si="30"/>
        <v>352</v>
      </c>
      <c r="L56" s="114">
        <f t="shared" si="31"/>
        <v>528</v>
      </c>
      <c r="M56" s="116">
        <f t="shared" si="32"/>
        <v>5</v>
      </c>
      <c r="N56" s="113">
        <f t="shared" si="33"/>
        <v>880</v>
      </c>
      <c r="O56" s="100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1"/>
      <c r="AP56" s="101"/>
      <c r="AQ56" s="101"/>
      <c r="AR56" s="101"/>
      <c r="AS56" s="101"/>
      <c r="AT56" s="101"/>
      <c r="AU56" s="101"/>
      <c r="AV56" s="101"/>
      <c r="AW56" s="101"/>
      <c r="AX56" s="101"/>
      <c r="AY56" s="101"/>
      <c r="AZ56" s="101"/>
      <c r="BA56" s="101"/>
      <c r="BB56" s="101"/>
      <c r="BC56" s="101"/>
      <c r="BD56" s="101"/>
      <c r="BE56" s="101"/>
      <c r="BF56" s="101"/>
      <c r="BG56" s="101"/>
      <c r="BH56" s="101"/>
      <c r="BI56" s="101"/>
      <c r="BJ56" s="101"/>
      <c r="BK56" s="101"/>
      <c r="BL56" s="101"/>
      <c r="BM56" s="101"/>
      <c r="BN56" s="101"/>
      <c r="BO56" s="101"/>
      <c r="BP56" s="101"/>
      <c r="BQ56" s="101"/>
      <c r="BR56" s="101"/>
    </row>
    <row r="57" spans="1:70" s="104" customFormat="1" x14ac:dyDescent="0.35">
      <c r="A57" s="10">
        <f>IF(E57&lt;&gt;"",1+MAX($A$8:A56),"")</f>
        <v>28</v>
      </c>
      <c r="B57" s="250"/>
      <c r="C57" s="103"/>
      <c r="D57" s="231" t="s">
        <v>301</v>
      </c>
      <c r="E57" s="230">
        <v>160</v>
      </c>
      <c r="F57" s="32">
        <f t="shared" si="28"/>
        <v>0.1</v>
      </c>
      <c r="G57" s="58">
        <f t="shared" si="29"/>
        <v>176</v>
      </c>
      <c r="H57" s="230" t="s">
        <v>121</v>
      </c>
      <c r="I57" s="175">
        <v>0.6</v>
      </c>
      <c r="J57" s="175">
        <v>0.9</v>
      </c>
      <c r="K57" s="117">
        <f t="shared" si="30"/>
        <v>105.6</v>
      </c>
      <c r="L57" s="114">
        <f t="shared" si="31"/>
        <v>158.4</v>
      </c>
      <c r="M57" s="116">
        <f t="shared" si="32"/>
        <v>1.5</v>
      </c>
      <c r="N57" s="113">
        <f t="shared" si="33"/>
        <v>264</v>
      </c>
      <c r="O57" s="100"/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1"/>
      <c r="AD57" s="101"/>
      <c r="AE57" s="101"/>
      <c r="AF57" s="101"/>
      <c r="AG57" s="101"/>
      <c r="AH57" s="101"/>
      <c r="AI57" s="101"/>
      <c r="AJ57" s="101"/>
      <c r="AK57" s="101"/>
      <c r="AL57" s="101"/>
      <c r="AM57" s="101"/>
      <c r="AN57" s="101"/>
      <c r="AO57" s="101"/>
      <c r="AP57" s="101"/>
      <c r="AQ57" s="101"/>
      <c r="AR57" s="101"/>
      <c r="AS57" s="101"/>
      <c r="AT57" s="101"/>
      <c r="AU57" s="101"/>
      <c r="AV57" s="101"/>
      <c r="AW57" s="101"/>
      <c r="AX57" s="101"/>
      <c r="AY57" s="101"/>
      <c r="AZ57" s="101"/>
      <c r="BA57" s="101"/>
      <c r="BB57" s="101"/>
      <c r="BC57" s="101"/>
      <c r="BD57" s="101"/>
      <c r="BE57" s="101"/>
      <c r="BF57" s="101"/>
      <c r="BG57" s="101"/>
      <c r="BH57" s="101"/>
      <c r="BI57" s="101"/>
      <c r="BJ57" s="101"/>
      <c r="BK57" s="101"/>
      <c r="BL57" s="101"/>
      <c r="BM57" s="101"/>
      <c r="BN57" s="101"/>
      <c r="BO57" s="101"/>
      <c r="BP57" s="101"/>
      <c r="BQ57" s="101"/>
      <c r="BR57" s="101"/>
    </row>
    <row r="58" spans="1:70" s="104" customFormat="1" x14ac:dyDescent="0.35">
      <c r="A58" s="10">
        <f>IF(E58&lt;&gt;"",1+MAX($A$8:A57),"")</f>
        <v>29</v>
      </c>
      <c r="B58" s="250"/>
      <c r="C58" s="103"/>
      <c r="D58" s="231" t="s">
        <v>307</v>
      </c>
      <c r="E58" s="230">
        <v>16</v>
      </c>
      <c r="F58" s="32">
        <f t="shared" si="28"/>
        <v>0.1</v>
      </c>
      <c r="G58" s="58">
        <f t="shared" si="29"/>
        <v>17.600000000000001</v>
      </c>
      <c r="H58" s="230" t="s">
        <v>129</v>
      </c>
      <c r="I58" s="175">
        <v>3</v>
      </c>
      <c r="J58" s="175">
        <v>4</v>
      </c>
      <c r="K58" s="117">
        <f t="shared" si="30"/>
        <v>52.800000000000004</v>
      </c>
      <c r="L58" s="114">
        <f t="shared" si="31"/>
        <v>70.400000000000006</v>
      </c>
      <c r="M58" s="116">
        <f t="shared" si="32"/>
        <v>7</v>
      </c>
      <c r="N58" s="113">
        <f t="shared" si="33"/>
        <v>123.20000000000002</v>
      </c>
      <c r="O58" s="100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1"/>
      <c r="AD58" s="101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1"/>
      <c r="AP58" s="101"/>
      <c r="AQ58" s="101"/>
      <c r="AR58" s="101"/>
      <c r="AS58" s="101"/>
      <c r="AT58" s="101"/>
      <c r="AU58" s="101"/>
      <c r="AV58" s="101"/>
      <c r="AW58" s="101"/>
      <c r="AX58" s="101"/>
      <c r="AY58" s="101"/>
      <c r="AZ58" s="101"/>
      <c r="BA58" s="101"/>
      <c r="BB58" s="101"/>
      <c r="BC58" s="101"/>
      <c r="BD58" s="101"/>
      <c r="BE58" s="101"/>
      <c r="BF58" s="101"/>
      <c r="BG58" s="101"/>
      <c r="BH58" s="101"/>
      <c r="BI58" s="101"/>
      <c r="BJ58" s="101"/>
      <c r="BK58" s="101"/>
      <c r="BL58" s="101"/>
      <c r="BM58" s="101"/>
      <c r="BN58" s="101"/>
      <c r="BO58" s="101"/>
      <c r="BP58" s="101"/>
      <c r="BQ58" s="101"/>
      <c r="BR58" s="101"/>
    </row>
    <row r="59" spans="1:70" s="104" customFormat="1" x14ac:dyDescent="0.35">
      <c r="A59" s="10">
        <f>IF(E59&lt;&gt;"",1+MAX($A$8:A58),"")</f>
        <v>30</v>
      </c>
      <c r="B59" s="250"/>
      <c r="C59" s="103"/>
      <c r="D59" s="231" t="s">
        <v>308</v>
      </c>
      <c r="E59" s="230">
        <v>16</v>
      </c>
      <c r="F59" s="32">
        <f t="shared" ref="F59:F78" si="36">IF(E59="","",10%)</f>
        <v>0.1</v>
      </c>
      <c r="G59" s="58">
        <f t="shared" ref="G59:G78" si="37">IF(E59="","",E59*(1+F59))</f>
        <v>17.600000000000001</v>
      </c>
      <c r="H59" s="230" t="s">
        <v>129</v>
      </c>
      <c r="I59" s="175">
        <v>3</v>
      </c>
      <c r="J59" s="175">
        <v>4</v>
      </c>
      <c r="K59" s="117">
        <f t="shared" ref="K59:K78" si="38">IF(E59="","",G59*I59)</f>
        <v>52.800000000000004</v>
      </c>
      <c r="L59" s="114">
        <f t="shared" ref="L59:L78" si="39">IF(E59="","",G59*J59)</f>
        <v>70.400000000000006</v>
      </c>
      <c r="M59" s="116">
        <f t="shared" ref="M59:M78" si="40">IF(E59="","",I59+J59)</f>
        <v>7</v>
      </c>
      <c r="N59" s="113">
        <f t="shared" ref="N59:N78" si="41">IF(E59="","",M59*G59)</f>
        <v>123.20000000000002</v>
      </c>
      <c r="O59" s="100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1"/>
      <c r="BB59" s="101"/>
      <c r="BC59" s="101"/>
      <c r="BD59" s="101"/>
      <c r="BE59" s="101"/>
      <c r="BF59" s="101"/>
      <c r="BG59" s="101"/>
      <c r="BH59" s="101"/>
      <c r="BI59" s="101"/>
      <c r="BJ59" s="101"/>
      <c r="BK59" s="101"/>
      <c r="BL59" s="101"/>
      <c r="BM59" s="101"/>
      <c r="BN59" s="101"/>
      <c r="BO59" s="101"/>
      <c r="BP59" s="101"/>
      <c r="BQ59" s="101"/>
      <c r="BR59" s="101"/>
    </row>
    <row r="60" spans="1:70" s="104" customFormat="1" x14ac:dyDescent="0.35">
      <c r="A60" s="10">
        <f>IF(E60&lt;&gt;"",1+MAX($A$8:A59),"")</f>
        <v>31</v>
      </c>
      <c r="B60" s="250"/>
      <c r="C60" s="103"/>
      <c r="D60" s="231" t="s">
        <v>304</v>
      </c>
      <c r="E60" s="230">
        <v>64</v>
      </c>
      <c r="F60" s="32">
        <f t="shared" si="36"/>
        <v>0.1</v>
      </c>
      <c r="G60" s="58">
        <f t="shared" si="37"/>
        <v>70.400000000000006</v>
      </c>
      <c r="H60" s="230" t="s">
        <v>129</v>
      </c>
      <c r="I60" s="175">
        <v>0.9</v>
      </c>
      <c r="J60" s="175">
        <v>1.1000000000000001</v>
      </c>
      <c r="K60" s="117">
        <f t="shared" si="38"/>
        <v>63.360000000000007</v>
      </c>
      <c r="L60" s="114">
        <f t="shared" si="39"/>
        <v>77.440000000000012</v>
      </c>
      <c r="M60" s="116">
        <f t="shared" si="40"/>
        <v>2</v>
      </c>
      <c r="N60" s="113">
        <f t="shared" si="41"/>
        <v>140.80000000000001</v>
      </c>
      <c r="O60" s="100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1"/>
      <c r="AD60" s="101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1"/>
      <c r="AP60" s="101"/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101"/>
      <c r="BB60" s="101"/>
      <c r="BC60" s="101"/>
      <c r="BD60" s="101"/>
      <c r="BE60" s="101"/>
      <c r="BF60" s="101"/>
      <c r="BG60" s="101"/>
      <c r="BH60" s="101"/>
      <c r="BI60" s="101"/>
      <c r="BJ60" s="101"/>
      <c r="BK60" s="101"/>
      <c r="BL60" s="101"/>
      <c r="BM60" s="101"/>
      <c r="BN60" s="101"/>
      <c r="BO60" s="101"/>
      <c r="BP60" s="101"/>
      <c r="BQ60" s="101"/>
      <c r="BR60" s="101"/>
    </row>
    <row r="61" spans="1:70" s="104" customFormat="1" x14ac:dyDescent="0.35">
      <c r="A61" s="10" t="str">
        <f>IF(E61&lt;&gt;"",1+MAX($A$8:A60),"")</f>
        <v/>
      </c>
      <c r="B61" s="250"/>
      <c r="C61" s="103"/>
      <c r="D61" s="232" t="s">
        <v>309</v>
      </c>
      <c r="E61" s="230"/>
      <c r="F61" s="32" t="str">
        <f t="shared" si="36"/>
        <v/>
      </c>
      <c r="G61" s="58" t="str">
        <f t="shared" si="37"/>
        <v/>
      </c>
      <c r="H61" s="230"/>
      <c r="I61" s="111" t="str">
        <f t="shared" ref="I61:I72" si="42">IF(E61=0,"",0)</f>
        <v/>
      </c>
      <c r="J61" s="111" t="str">
        <f t="shared" ref="J61:J72" si="43">IF(E61=0,"",0)</f>
        <v/>
      </c>
      <c r="K61" s="117" t="str">
        <f t="shared" si="38"/>
        <v/>
      </c>
      <c r="L61" s="114" t="str">
        <f t="shared" si="39"/>
        <v/>
      </c>
      <c r="M61" s="116" t="str">
        <f t="shared" si="40"/>
        <v/>
      </c>
      <c r="N61" s="113" t="str">
        <f t="shared" si="41"/>
        <v/>
      </c>
      <c r="O61" s="100"/>
      <c r="P61" s="101"/>
      <c r="Q61" s="101"/>
      <c r="R61" s="101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1"/>
      <c r="AD61" s="101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1"/>
      <c r="AP61" s="101"/>
      <c r="AQ61" s="101"/>
      <c r="AR61" s="101"/>
      <c r="AS61" s="101"/>
      <c r="AT61" s="101"/>
      <c r="AU61" s="101"/>
      <c r="AV61" s="101"/>
      <c r="AW61" s="101"/>
      <c r="AX61" s="101"/>
      <c r="AY61" s="101"/>
      <c r="AZ61" s="101"/>
      <c r="BA61" s="101"/>
      <c r="BB61" s="101"/>
      <c r="BC61" s="101"/>
      <c r="BD61" s="101"/>
      <c r="BE61" s="101"/>
      <c r="BF61" s="101"/>
      <c r="BG61" s="101"/>
      <c r="BH61" s="101"/>
      <c r="BI61" s="101"/>
      <c r="BJ61" s="101"/>
      <c r="BK61" s="101"/>
      <c r="BL61" s="101"/>
      <c r="BM61" s="101"/>
      <c r="BN61" s="101"/>
      <c r="BO61" s="101"/>
      <c r="BP61" s="101"/>
      <c r="BQ61" s="101"/>
      <c r="BR61" s="101"/>
    </row>
    <row r="62" spans="1:70" s="104" customFormat="1" x14ac:dyDescent="0.35">
      <c r="A62" s="10">
        <f>IF(E62&lt;&gt;"",1+MAX($A$8:A61),"")</f>
        <v>32</v>
      </c>
      <c r="B62" s="250"/>
      <c r="C62" s="103"/>
      <c r="D62" s="231" t="s">
        <v>310</v>
      </c>
      <c r="E62" s="230">
        <v>45</v>
      </c>
      <c r="F62" s="32">
        <f t="shared" si="36"/>
        <v>0.1</v>
      </c>
      <c r="G62" s="58">
        <f t="shared" si="37"/>
        <v>49.500000000000007</v>
      </c>
      <c r="H62" s="230" t="s">
        <v>121</v>
      </c>
      <c r="I62" s="175">
        <v>1.2</v>
      </c>
      <c r="J62" s="175">
        <v>1.8</v>
      </c>
      <c r="K62" s="117">
        <f t="shared" si="38"/>
        <v>59.400000000000006</v>
      </c>
      <c r="L62" s="114">
        <f t="shared" si="39"/>
        <v>89.100000000000009</v>
      </c>
      <c r="M62" s="116">
        <f t="shared" si="40"/>
        <v>3</v>
      </c>
      <c r="N62" s="113">
        <f t="shared" si="41"/>
        <v>148.50000000000003</v>
      </c>
      <c r="O62" s="100"/>
      <c r="P62" s="101"/>
      <c r="Q62" s="101"/>
      <c r="R62" s="101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1"/>
      <c r="AD62" s="101"/>
      <c r="AE62" s="101"/>
      <c r="AF62" s="101"/>
      <c r="AG62" s="101"/>
      <c r="AH62" s="101"/>
      <c r="AI62" s="101"/>
      <c r="AJ62" s="101"/>
      <c r="AK62" s="101"/>
      <c r="AL62" s="101"/>
      <c r="AM62" s="101"/>
      <c r="AN62" s="101"/>
      <c r="AO62" s="101"/>
      <c r="AP62" s="101"/>
      <c r="AQ62" s="101"/>
      <c r="AR62" s="101"/>
      <c r="AS62" s="101"/>
      <c r="AT62" s="101"/>
      <c r="AU62" s="101"/>
      <c r="AV62" s="101"/>
      <c r="AW62" s="101"/>
      <c r="AX62" s="101"/>
      <c r="AY62" s="101"/>
      <c r="AZ62" s="101"/>
      <c r="BA62" s="101"/>
      <c r="BB62" s="101"/>
      <c r="BC62" s="101"/>
      <c r="BD62" s="101"/>
      <c r="BE62" s="101"/>
      <c r="BF62" s="101"/>
      <c r="BG62" s="101"/>
      <c r="BH62" s="101"/>
      <c r="BI62" s="101"/>
      <c r="BJ62" s="101"/>
      <c r="BK62" s="101"/>
      <c r="BL62" s="101"/>
      <c r="BM62" s="101"/>
      <c r="BN62" s="101"/>
      <c r="BO62" s="101"/>
      <c r="BP62" s="101"/>
      <c r="BQ62" s="101"/>
      <c r="BR62" s="101"/>
    </row>
    <row r="63" spans="1:70" s="104" customFormat="1" x14ac:dyDescent="0.35">
      <c r="A63" s="10">
        <f>IF(E63&lt;&gt;"",1+MAX($A$8:A60),"")</f>
        <v>32</v>
      </c>
      <c r="B63" s="250"/>
      <c r="C63" s="103"/>
      <c r="D63" s="231" t="s">
        <v>311</v>
      </c>
      <c r="E63" s="230">
        <v>23</v>
      </c>
      <c r="F63" s="32">
        <f t="shared" si="36"/>
        <v>0.1</v>
      </c>
      <c r="G63" s="58">
        <f t="shared" si="37"/>
        <v>25.3</v>
      </c>
      <c r="H63" s="230" t="s">
        <v>121</v>
      </c>
      <c r="I63" s="175">
        <v>1.5</v>
      </c>
      <c r="J63" s="175">
        <v>2</v>
      </c>
      <c r="K63" s="117">
        <f t="shared" si="38"/>
        <v>37.950000000000003</v>
      </c>
      <c r="L63" s="114">
        <f t="shared" si="39"/>
        <v>50.6</v>
      </c>
      <c r="M63" s="116">
        <f t="shared" si="40"/>
        <v>3.5</v>
      </c>
      <c r="N63" s="113">
        <f t="shared" si="41"/>
        <v>88.55</v>
      </c>
      <c r="O63" s="100"/>
      <c r="P63" s="101"/>
      <c r="Q63" s="101"/>
      <c r="R63" s="101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1"/>
      <c r="AD63" s="101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1"/>
      <c r="AP63" s="101"/>
      <c r="AQ63" s="101"/>
      <c r="AR63" s="101"/>
      <c r="AS63" s="101"/>
      <c r="AT63" s="101"/>
      <c r="AU63" s="101"/>
      <c r="AV63" s="101"/>
      <c r="AW63" s="101"/>
      <c r="AX63" s="101"/>
      <c r="AY63" s="101"/>
      <c r="AZ63" s="101"/>
      <c r="BA63" s="101"/>
      <c r="BB63" s="101"/>
      <c r="BC63" s="101"/>
      <c r="BD63" s="101"/>
      <c r="BE63" s="101"/>
      <c r="BF63" s="101"/>
      <c r="BG63" s="101"/>
      <c r="BH63" s="101"/>
      <c r="BI63" s="101"/>
      <c r="BJ63" s="101"/>
      <c r="BK63" s="101"/>
      <c r="BL63" s="101"/>
      <c r="BM63" s="101"/>
      <c r="BN63" s="101"/>
      <c r="BO63" s="101"/>
      <c r="BP63" s="101"/>
      <c r="BQ63" s="101"/>
      <c r="BR63" s="101"/>
    </row>
    <row r="64" spans="1:70" s="104" customFormat="1" x14ac:dyDescent="0.35">
      <c r="A64" s="10">
        <f>IF(E64&lt;&gt;"",1+MAX($A$8:A63),"")</f>
        <v>33</v>
      </c>
      <c r="B64" s="250"/>
      <c r="C64" s="103"/>
      <c r="D64" s="231" t="s">
        <v>302</v>
      </c>
      <c r="E64" s="230">
        <v>3</v>
      </c>
      <c r="F64" s="32">
        <f t="shared" si="36"/>
        <v>0.1</v>
      </c>
      <c r="G64" s="58">
        <f t="shared" si="37"/>
        <v>3.3000000000000003</v>
      </c>
      <c r="H64" s="230" t="s">
        <v>129</v>
      </c>
      <c r="I64" s="175">
        <v>2</v>
      </c>
      <c r="J64" s="175">
        <v>3</v>
      </c>
      <c r="K64" s="117">
        <f t="shared" si="38"/>
        <v>6.6000000000000005</v>
      </c>
      <c r="L64" s="114">
        <f t="shared" si="39"/>
        <v>9.9</v>
      </c>
      <c r="M64" s="116">
        <f t="shared" si="40"/>
        <v>5</v>
      </c>
      <c r="N64" s="113">
        <f t="shared" si="41"/>
        <v>16.5</v>
      </c>
      <c r="O64" s="100"/>
      <c r="P64" s="101"/>
      <c r="Q64" s="101"/>
      <c r="R64" s="101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1"/>
      <c r="AD64" s="101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  <c r="AO64" s="101"/>
      <c r="AP64" s="101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101"/>
      <c r="BB64" s="101"/>
      <c r="BC64" s="101"/>
      <c r="BD64" s="101"/>
      <c r="BE64" s="101"/>
      <c r="BF64" s="101"/>
      <c r="BG64" s="101"/>
      <c r="BH64" s="101"/>
      <c r="BI64" s="101"/>
      <c r="BJ64" s="101"/>
      <c r="BK64" s="101"/>
      <c r="BL64" s="101"/>
      <c r="BM64" s="101"/>
      <c r="BN64" s="101"/>
      <c r="BO64" s="101"/>
      <c r="BP64" s="101"/>
      <c r="BQ64" s="101"/>
      <c r="BR64" s="101"/>
    </row>
    <row r="65" spans="1:70" s="104" customFormat="1" x14ac:dyDescent="0.35">
      <c r="A65" s="10">
        <f>IF(E65&lt;&gt;"",1+MAX($A$8:A64),"")</f>
        <v>34</v>
      </c>
      <c r="B65" s="250"/>
      <c r="C65" s="103"/>
      <c r="D65" s="231" t="s">
        <v>303</v>
      </c>
      <c r="E65" s="230">
        <v>3</v>
      </c>
      <c r="F65" s="32">
        <f t="shared" si="36"/>
        <v>0.1</v>
      </c>
      <c r="G65" s="58">
        <f t="shared" si="37"/>
        <v>3.3000000000000003</v>
      </c>
      <c r="H65" s="230" t="s">
        <v>129</v>
      </c>
      <c r="I65" s="175">
        <v>2</v>
      </c>
      <c r="J65" s="175">
        <v>3</v>
      </c>
      <c r="K65" s="117">
        <f t="shared" si="38"/>
        <v>6.6000000000000005</v>
      </c>
      <c r="L65" s="114">
        <f t="shared" si="39"/>
        <v>9.9</v>
      </c>
      <c r="M65" s="116">
        <f t="shared" si="40"/>
        <v>5</v>
      </c>
      <c r="N65" s="113">
        <f t="shared" si="41"/>
        <v>16.5</v>
      </c>
      <c r="O65" s="100"/>
      <c r="P65" s="101"/>
      <c r="Q65" s="101"/>
      <c r="R65" s="101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1"/>
      <c r="AD65" s="101"/>
      <c r="AE65" s="101"/>
      <c r="AF65" s="101"/>
      <c r="AG65" s="101"/>
      <c r="AH65" s="101"/>
      <c r="AI65" s="101"/>
      <c r="AJ65" s="101"/>
      <c r="AK65" s="101"/>
      <c r="AL65" s="101"/>
      <c r="AM65" s="101"/>
      <c r="AN65" s="101"/>
      <c r="AO65" s="101"/>
      <c r="AP65" s="101"/>
      <c r="AQ65" s="101"/>
      <c r="AR65" s="101"/>
      <c r="AS65" s="101"/>
      <c r="AT65" s="101"/>
      <c r="AU65" s="101"/>
      <c r="AV65" s="101"/>
      <c r="AW65" s="101"/>
      <c r="AX65" s="101"/>
      <c r="AY65" s="101"/>
      <c r="AZ65" s="101"/>
      <c r="BA65" s="101"/>
      <c r="BB65" s="101"/>
      <c r="BC65" s="101"/>
      <c r="BD65" s="101"/>
      <c r="BE65" s="101"/>
      <c r="BF65" s="101"/>
      <c r="BG65" s="101"/>
      <c r="BH65" s="101"/>
      <c r="BI65" s="101"/>
      <c r="BJ65" s="101"/>
      <c r="BK65" s="101"/>
      <c r="BL65" s="101"/>
      <c r="BM65" s="101"/>
      <c r="BN65" s="101"/>
      <c r="BO65" s="101"/>
      <c r="BP65" s="101"/>
      <c r="BQ65" s="101"/>
      <c r="BR65" s="101"/>
    </row>
    <row r="66" spans="1:70" s="104" customFormat="1" x14ac:dyDescent="0.35">
      <c r="A66" s="10" t="str">
        <f>IF(E66&lt;&gt;"",1+MAX($A$8:A65),"")</f>
        <v/>
      </c>
      <c r="B66" s="250"/>
      <c r="C66" s="103"/>
      <c r="D66" s="232" t="s">
        <v>312</v>
      </c>
      <c r="E66" s="230"/>
      <c r="F66" s="32" t="str">
        <f t="shared" si="36"/>
        <v/>
      </c>
      <c r="G66" s="58" t="str">
        <f t="shared" si="37"/>
        <v/>
      </c>
      <c r="H66" s="230"/>
      <c r="I66" s="111" t="str">
        <f t="shared" si="42"/>
        <v/>
      </c>
      <c r="J66" s="111" t="str">
        <f t="shared" si="43"/>
        <v/>
      </c>
      <c r="K66" s="117" t="str">
        <f t="shared" si="38"/>
        <v/>
      </c>
      <c r="L66" s="114" t="str">
        <f t="shared" si="39"/>
        <v/>
      </c>
      <c r="M66" s="116" t="str">
        <f t="shared" si="40"/>
        <v/>
      </c>
      <c r="N66" s="113" t="str">
        <f t="shared" si="41"/>
        <v/>
      </c>
      <c r="O66" s="100"/>
      <c r="P66" s="101"/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1"/>
      <c r="AD66" s="101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1"/>
      <c r="AP66" s="101"/>
      <c r="AQ66" s="101"/>
      <c r="AR66" s="101"/>
      <c r="AS66" s="101"/>
      <c r="AT66" s="101"/>
      <c r="AU66" s="101"/>
      <c r="AV66" s="101"/>
      <c r="AW66" s="101"/>
      <c r="AX66" s="101"/>
      <c r="AY66" s="101"/>
      <c r="AZ66" s="101"/>
      <c r="BA66" s="101"/>
      <c r="BB66" s="101"/>
      <c r="BC66" s="101"/>
      <c r="BD66" s="101"/>
      <c r="BE66" s="101"/>
      <c r="BF66" s="101"/>
      <c r="BG66" s="101"/>
      <c r="BH66" s="101"/>
      <c r="BI66" s="101"/>
      <c r="BJ66" s="101"/>
      <c r="BK66" s="101"/>
      <c r="BL66" s="101"/>
      <c r="BM66" s="101"/>
      <c r="BN66" s="101"/>
      <c r="BO66" s="101"/>
      <c r="BP66" s="101"/>
      <c r="BQ66" s="101"/>
      <c r="BR66" s="101"/>
    </row>
    <row r="67" spans="1:70" s="104" customFormat="1" x14ac:dyDescent="0.35">
      <c r="A67" s="10">
        <f>IF(E67&lt;&gt;"",1+MAX($A$8:A66),"")</f>
        <v>35</v>
      </c>
      <c r="B67" s="250"/>
      <c r="C67" s="103"/>
      <c r="D67" s="231" t="s">
        <v>313</v>
      </c>
      <c r="E67" s="230">
        <v>43</v>
      </c>
      <c r="F67" s="32">
        <f t="shared" si="36"/>
        <v>0.1</v>
      </c>
      <c r="G67" s="58">
        <f t="shared" si="37"/>
        <v>47.300000000000004</v>
      </c>
      <c r="H67" s="230" t="s">
        <v>121</v>
      </c>
      <c r="I67" s="175">
        <v>0.8</v>
      </c>
      <c r="J67" s="175">
        <v>1.3</v>
      </c>
      <c r="K67" s="117">
        <f t="shared" si="38"/>
        <v>37.840000000000003</v>
      </c>
      <c r="L67" s="114">
        <f t="shared" si="39"/>
        <v>61.490000000000009</v>
      </c>
      <c r="M67" s="116">
        <f t="shared" si="40"/>
        <v>2.1</v>
      </c>
      <c r="N67" s="113">
        <f t="shared" si="41"/>
        <v>99.330000000000013</v>
      </c>
      <c r="O67" s="100"/>
      <c r="P67" s="101"/>
      <c r="Q67" s="101"/>
      <c r="R67" s="101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1"/>
      <c r="AD67" s="101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1"/>
      <c r="AP67" s="101"/>
      <c r="AQ67" s="101"/>
      <c r="AR67" s="101"/>
      <c r="AS67" s="101"/>
      <c r="AT67" s="101"/>
      <c r="AU67" s="101"/>
      <c r="AV67" s="101"/>
      <c r="AW67" s="101"/>
      <c r="AX67" s="101"/>
      <c r="AY67" s="101"/>
      <c r="AZ67" s="101"/>
      <c r="BA67" s="101"/>
      <c r="BB67" s="101"/>
      <c r="BC67" s="101"/>
      <c r="BD67" s="101"/>
      <c r="BE67" s="101"/>
      <c r="BF67" s="101"/>
      <c r="BG67" s="101"/>
      <c r="BH67" s="101"/>
      <c r="BI67" s="101"/>
      <c r="BJ67" s="101"/>
      <c r="BK67" s="101"/>
      <c r="BL67" s="101"/>
      <c r="BM67" s="101"/>
      <c r="BN67" s="101"/>
      <c r="BO67" s="101"/>
      <c r="BP67" s="101"/>
      <c r="BQ67" s="101"/>
      <c r="BR67" s="101"/>
    </row>
    <row r="68" spans="1:70" s="104" customFormat="1" x14ac:dyDescent="0.35">
      <c r="A68" s="10">
        <f>IF(E68&lt;&gt;"",1+MAX($A$8:A67),"")</f>
        <v>36</v>
      </c>
      <c r="B68" s="250"/>
      <c r="C68" s="103"/>
      <c r="D68" s="231" t="s">
        <v>314</v>
      </c>
      <c r="E68" s="230">
        <v>43</v>
      </c>
      <c r="F68" s="32">
        <f t="shared" si="36"/>
        <v>0.1</v>
      </c>
      <c r="G68" s="58">
        <f t="shared" si="37"/>
        <v>47.300000000000004</v>
      </c>
      <c r="H68" s="230" t="s">
        <v>121</v>
      </c>
      <c r="I68" s="175">
        <v>1.5</v>
      </c>
      <c r="J68" s="175">
        <v>2</v>
      </c>
      <c r="K68" s="117">
        <f t="shared" si="38"/>
        <v>70.95</v>
      </c>
      <c r="L68" s="114">
        <f t="shared" si="39"/>
        <v>94.600000000000009</v>
      </c>
      <c r="M68" s="116">
        <f t="shared" si="40"/>
        <v>3.5</v>
      </c>
      <c r="N68" s="113">
        <f t="shared" si="41"/>
        <v>165.55</v>
      </c>
      <c r="O68" s="100"/>
      <c r="P68" s="101"/>
      <c r="Q68" s="101"/>
      <c r="R68" s="101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1"/>
      <c r="AD68" s="101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1"/>
      <c r="AP68" s="101"/>
      <c r="AQ68" s="101"/>
      <c r="AR68" s="101"/>
      <c r="AS68" s="101"/>
      <c r="AT68" s="101"/>
      <c r="AU68" s="101"/>
      <c r="AV68" s="101"/>
      <c r="AW68" s="101"/>
      <c r="AX68" s="101"/>
      <c r="AY68" s="101"/>
      <c r="AZ68" s="101"/>
      <c r="BA68" s="101"/>
      <c r="BB68" s="101"/>
      <c r="BC68" s="101"/>
      <c r="BD68" s="101"/>
      <c r="BE68" s="101"/>
      <c r="BF68" s="101"/>
      <c r="BG68" s="101"/>
      <c r="BH68" s="101"/>
      <c r="BI68" s="101"/>
      <c r="BJ68" s="101"/>
      <c r="BK68" s="101"/>
      <c r="BL68" s="101"/>
      <c r="BM68" s="101"/>
      <c r="BN68" s="101"/>
      <c r="BO68" s="101"/>
      <c r="BP68" s="101"/>
      <c r="BQ68" s="101"/>
      <c r="BR68" s="101"/>
    </row>
    <row r="69" spans="1:70" s="104" customFormat="1" x14ac:dyDescent="0.35">
      <c r="A69" s="10">
        <f>IF(E69&lt;&gt;"",1+MAX($A$8:A66),"")</f>
        <v>35</v>
      </c>
      <c r="B69" s="250"/>
      <c r="C69" s="103"/>
      <c r="D69" s="231" t="s">
        <v>302</v>
      </c>
      <c r="E69" s="230">
        <v>17</v>
      </c>
      <c r="F69" s="32">
        <f t="shared" si="36"/>
        <v>0.1</v>
      </c>
      <c r="G69" s="58">
        <f t="shared" si="37"/>
        <v>18.700000000000003</v>
      </c>
      <c r="H69" s="230" t="s">
        <v>129</v>
      </c>
      <c r="I69" s="175">
        <v>2</v>
      </c>
      <c r="J69" s="175">
        <v>3</v>
      </c>
      <c r="K69" s="117">
        <f t="shared" si="38"/>
        <v>37.400000000000006</v>
      </c>
      <c r="L69" s="114">
        <f t="shared" si="39"/>
        <v>56.100000000000009</v>
      </c>
      <c r="M69" s="116">
        <f t="shared" si="40"/>
        <v>5</v>
      </c>
      <c r="N69" s="113">
        <f t="shared" si="41"/>
        <v>93.500000000000014</v>
      </c>
      <c r="O69" s="100"/>
      <c r="P69" s="101"/>
      <c r="Q69" s="101"/>
      <c r="R69" s="101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1"/>
      <c r="AD69" s="101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101"/>
      <c r="AP69" s="101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101"/>
      <c r="BB69" s="101"/>
      <c r="BC69" s="101"/>
      <c r="BD69" s="101"/>
      <c r="BE69" s="101"/>
      <c r="BF69" s="101"/>
      <c r="BG69" s="101"/>
      <c r="BH69" s="101"/>
      <c r="BI69" s="101"/>
      <c r="BJ69" s="101"/>
      <c r="BK69" s="101"/>
      <c r="BL69" s="101"/>
      <c r="BM69" s="101"/>
      <c r="BN69" s="101"/>
      <c r="BO69" s="101"/>
      <c r="BP69" s="101"/>
      <c r="BQ69" s="101"/>
      <c r="BR69" s="101"/>
    </row>
    <row r="70" spans="1:70" s="104" customFormat="1" x14ac:dyDescent="0.35">
      <c r="A70" s="10">
        <f>IF(E70&lt;&gt;"",1+MAX($A$8:A69),"")</f>
        <v>37</v>
      </c>
      <c r="B70" s="250"/>
      <c r="C70" s="103"/>
      <c r="D70" s="231" t="s">
        <v>303</v>
      </c>
      <c r="E70" s="230">
        <v>17</v>
      </c>
      <c r="F70" s="32">
        <f t="shared" si="36"/>
        <v>0.1</v>
      </c>
      <c r="G70" s="58">
        <f t="shared" si="37"/>
        <v>18.700000000000003</v>
      </c>
      <c r="H70" s="230" t="s">
        <v>129</v>
      </c>
      <c r="I70" s="175">
        <v>2</v>
      </c>
      <c r="J70" s="175">
        <v>3</v>
      </c>
      <c r="K70" s="117">
        <f t="shared" si="38"/>
        <v>37.400000000000006</v>
      </c>
      <c r="L70" s="114">
        <f t="shared" si="39"/>
        <v>56.100000000000009</v>
      </c>
      <c r="M70" s="116">
        <f t="shared" si="40"/>
        <v>5</v>
      </c>
      <c r="N70" s="113">
        <f t="shared" si="41"/>
        <v>93.500000000000014</v>
      </c>
      <c r="O70" s="100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1"/>
      <c r="AD70" s="101"/>
      <c r="AE70" s="101"/>
      <c r="AF70" s="101"/>
      <c r="AG70" s="101"/>
      <c r="AH70" s="101"/>
      <c r="AI70" s="101"/>
      <c r="AJ70" s="101"/>
      <c r="AK70" s="101"/>
      <c r="AL70" s="101"/>
      <c r="AM70" s="101"/>
      <c r="AN70" s="101"/>
      <c r="AO70" s="101"/>
      <c r="AP70" s="101"/>
      <c r="AQ70" s="101"/>
      <c r="AR70" s="101"/>
      <c r="AS70" s="101"/>
      <c r="AT70" s="101"/>
      <c r="AU70" s="101"/>
      <c r="AV70" s="101"/>
      <c r="AW70" s="101"/>
      <c r="AX70" s="101"/>
      <c r="AY70" s="101"/>
      <c r="AZ70" s="101"/>
      <c r="BA70" s="101"/>
      <c r="BB70" s="101"/>
      <c r="BC70" s="101"/>
      <c r="BD70" s="101"/>
      <c r="BE70" s="101"/>
      <c r="BF70" s="101"/>
      <c r="BG70" s="101"/>
      <c r="BH70" s="101"/>
      <c r="BI70" s="101"/>
      <c r="BJ70" s="101"/>
      <c r="BK70" s="101"/>
      <c r="BL70" s="101"/>
      <c r="BM70" s="101"/>
      <c r="BN70" s="101"/>
      <c r="BO70" s="101"/>
      <c r="BP70" s="101"/>
      <c r="BQ70" s="101"/>
      <c r="BR70" s="101"/>
    </row>
    <row r="71" spans="1:70" s="104" customFormat="1" x14ac:dyDescent="0.35">
      <c r="A71" s="10">
        <f>IF(E71&lt;&gt;"",1+MAX($A$8:A70),"")</f>
        <v>38</v>
      </c>
      <c r="B71" s="250"/>
      <c r="C71" s="103"/>
      <c r="D71" s="231" t="s">
        <v>304</v>
      </c>
      <c r="E71" s="230">
        <v>34</v>
      </c>
      <c r="F71" s="32">
        <f t="shared" si="36"/>
        <v>0.1</v>
      </c>
      <c r="G71" s="58">
        <f t="shared" si="37"/>
        <v>37.400000000000006</v>
      </c>
      <c r="H71" s="230" t="s">
        <v>129</v>
      </c>
      <c r="I71" s="175">
        <v>0.9</v>
      </c>
      <c r="J71" s="175">
        <v>1.1000000000000001</v>
      </c>
      <c r="K71" s="117">
        <f t="shared" si="38"/>
        <v>33.660000000000004</v>
      </c>
      <c r="L71" s="114">
        <f t="shared" si="39"/>
        <v>41.140000000000008</v>
      </c>
      <c r="M71" s="116">
        <f t="shared" si="40"/>
        <v>2</v>
      </c>
      <c r="N71" s="113">
        <f t="shared" si="41"/>
        <v>74.800000000000011</v>
      </c>
      <c r="O71" s="100"/>
      <c r="P71" s="101"/>
      <c r="Q71" s="101"/>
      <c r="R71" s="101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1"/>
      <c r="AD71" s="101"/>
      <c r="AE71" s="101"/>
      <c r="AF71" s="101"/>
      <c r="AG71" s="101"/>
      <c r="AH71" s="101"/>
      <c r="AI71" s="101"/>
      <c r="AJ71" s="101"/>
      <c r="AK71" s="101"/>
      <c r="AL71" s="101"/>
      <c r="AM71" s="101"/>
      <c r="AN71" s="101"/>
      <c r="AO71" s="101"/>
      <c r="AP71" s="101"/>
      <c r="AQ71" s="101"/>
      <c r="AR71" s="101"/>
      <c r="AS71" s="101"/>
      <c r="AT71" s="101"/>
      <c r="AU71" s="101"/>
      <c r="AV71" s="101"/>
      <c r="AW71" s="101"/>
      <c r="AX71" s="101"/>
      <c r="AY71" s="101"/>
      <c r="AZ71" s="101"/>
      <c r="BA71" s="101"/>
      <c r="BB71" s="101"/>
      <c r="BC71" s="101"/>
      <c r="BD71" s="101"/>
      <c r="BE71" s="101"/>
      <c r="BF71" s="101"/>
      <c r="BG71" s="101"/>
      <c r="BH71" s="101"/>
      <c r="BI71" s="101"/>
      <c r="BJ71" s="101"/>
      <c r="BK71" s="101"/>
      <c r="BL71" s="101"/>
      <c r="BM71" s="101"/>
      <c r="BN71" s="101"/>
      <c r="BO71" s="101"/>
      <c r="BP71" s="101"/>
      <c r="BQ71" s="101"/>
      <c r="BR71" s="101"/>
    </row>
    <row r="72" spans="1:70" s="104" customFormat="1" x14ac:dyDescent="0.35">
      <c r="A72" s="10" t="str">
        <f>IF(E72&lt;&gt;"",1+MAX($A$8:A71),"")</f>
        <v/>
      </c>
      <c r="B72" s="250"/>
      <c r="C72" s="103"/>
      <c r="D72" s="232" t="s">
        <v>315</v>
      </c>
      <c r="E72" s="230"/>
      <c r="F72" s="32" t="str">
        <f t="shared" si="36"/>
        <v/>
      </c>
      <c r="G72" s="58" t="str">
        <f t="shared" si="37"/>
        <v/>
      </c>
      <c r="H72" s="230"/>
      <c r="I72" s="111" t="str">
        <f t="shared" si="42"/>
        <v/>
      </c>
      <c r="J72" s="111" t="str">
        <f t="shared" si="43"/>
        <v/>
      </c>
      <c r="K72" s="117" t="str">
        <f t="shared" si="38"/>
        <v/>
      </c>
      <c r="L72" s="114" t="str">
        <f t="shared" si="39"/>
        <v/>
      </c>
      <c r="M72" s="116" t="str">
        <f t="shared" si="40"/>
        <v/>
      </c>
      <c r="N72" s="113" t="str">
        <f t="shared" si="41"/>
        <v/>
      </c>
      <c r="O72" s="100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1"/>
      <c r="AD72" s="101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1"/>
      <c r="AP72" s="101"/>
      <c r="AQ72" s="101"/>
      <c r="AR72" s="101"/>
      <c r="AS72" s="101"/>
      <c r="AT72" s="101"/>
      <c r="AU72" s="101"/>
      <c r="AV72" s="101"/>
      <c r="AW72" s="101"/>
      <c r="AX72" s="101"/>
      <c r="AY72" s="101"/>
      <c r="AZ72" s="101"/>
      <c r="BA72" s="101"/>
      <c r="BB72" s="101"/>
      <c r="BC72" s="101"/>
      <c r="BD72" s="101"/>
      <c r="BE72" s="101"/>
      <c r="BF72" s="101"/>
      <c r="BG72" s="101"/>
      <c r="BH72" s="101"/>
      <c r="BI72" s="101"/>
      <c r="BJ72" s="101"/>
      <c r="BK72" s="101"/>
      <c r="BL72" s="101"/>
      <c r="BM72" s="101"/>
      <c r="BN72" s="101"/>
      <c r="BO72" s="101"/>
      <c r="BP72" s="101"/>
      <c r="BQ72" s="101"/>
      <c r="BR72" s="101"/>
    </row>
    <row r="73" spans="1:70" s="104" customFormat="1" x14ac:dyDescent="0.35">
      <c r="A73" s="10">
        <f>IF(E73&lt;&gt;"",1+MAX($A$8:A72),"")</f>
        <v>39</v>
      </c>
      <c r="B73" s="250"/>
      <c r="C73" s="103"/>
      <c r="D73" s="231" t="s">
        <v>298</v>
      </c>
      <c r="E73" s="230">
        <v>485</v>
      </c>
      <c r="F73" s="32">
        <f t="shared" si="36"/>
        <v>0.1</v>
      </c>
      <c r="G73" s="58">
        <f t="shared" si="37"/>
        <v>533.5</v>
      </c>
      <c r="H73" s="230" t="s">
        <v>121</v>
      </c>
      <c r="I73" s="175">
        <v>0.8</v>
      </c>
      <c r="J73" s="175">
        <v>1.3</v>
      </c>
      <c r="K73" s="117">
        <f t="shared" si="38"/>
        <v>426.8</v>
      </c>
      <c r="L73" s="114">
        <f t="shared" si="39"/>
        <v>693.55000000000007</v>
      </c>
      <c r="M73" s="116">
        <f t="shared" si="40"/>
        <v>2.1</v>
      </c>
      <c r="N73" s="113">
        <f t="shared" si="41"/>
        <v>1120.3500000000001</v>
      </c>
      <c r="O73" s="100"/>
      <c r="P73" s="101"/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1"/>
      <c r="AD73" s="101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101"/>
      <c r="AP73" s="101"/>
      <c r="AQ73" s="101"/>
      <c r="AR73" s="101"/>
      <c r="AS73" s="101"/>
      <c r="AT73" s="101"/>
      <c r="AU73" s="101"/>
      <c r="AV73" s="101"/>
      <c r="AW73" s="101"/>
      <c r="AX73" s="101"/>
      <c r="AY73" s="101"/>
      <c r="AZ73" s="101"/>
      <c r="BA73" s="101"/>
      <c r="BB73" s="101"/>
      <c r="BC73" s="101"/>
      <c r="BD73" s="101"/>
      <c r="BE73" s="101"/>
      <c r="BF73" s="101"/>
      <c r="BG73" s="101"/>
      <c r="BH73" s="101"/>
      <c r="BI73" s="101"/>
      <c r="BJ73" s="101"/>
      <c r="BK73" s="101"/>
      <c r="BL73" s="101"/>
      <c r="BM73" s="101"/>
      <c r="BN73" s="101"/>
      <c r="BO73" s="101"/>
      <c r="BP73" s="101"/>
      <c r="BQ73" s="101"/>
      <c r="BR73" s="101"/>
    </row>
    <row r="74" spans="1:70" s="104" customFormat="1" x14ac:dyDescent="0.35">
      <c r="A74" s="10">
        <f>IF(E74&lt;&gt;"",1+MAX($A$8:A73),"")</f>
        <v>40</v>
      </c>
      <c r="B74" s="250"/>
      <c r="C74" s="103"/>
      <c r="D74" s="231" t="s">
        <v>299</v>
      </c>
      <c r="E74" s="230">
        <v>38</v>
      </c>
      <c r="F74" s="32">
        <f t="shared" si="36"/>
        <v>0.1</v>
      </c>
      <c r="G74" s="58">
        <f t="shared" si="37"/>
        <v>41.800000000000004</v>
      </c>
      <c r="H74" s="230" t="s">
        <v>121</v>
      </c>
      <c r="I74" s="175">
        <v>0.8</v>
      </c>
      <c r="J74" s="175">
        <v>1.2</v>
      </c>
      <c r="K74" s="117">
        <f t="shared" si="38"/>
        <v>33.440000000000005</v>
      </c>
      <c r="L74" s="114">
        <f t="shared" si="39"/>
        <v>50.160000000000004</v>
      </c>
      <c r="M74" s="116">
        <f t="shared" si="40"/>
        <v>2</v>
      </c>
      <c r="N74" s="113">
        <f t="shared" si="41"/>
        <v>83.600000000000009</v>
      </c>
      <c r="O74" s="100"/>
      <c r="P74" s="101"/>
      <c r="Q74" s="101"/>
      <c r="R74" s="101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1"/>
      <c r="AD74" s="101"/>
      <c r="AE74" s="101"/>
      <c r="AF74" s="101"/>
      <c r="AG74" s="101"/>
      <c r="AH74" s="101"/>
      <c r="AI74" s="101"/>
      <c r="AJ74" s="101"/>
      <c r="AK74" s="101"/>
      <c r="AL74" s="101"/>
      <c r="AM74" s="101"/>
      <c r="AN74" s="101"/>
      <c r="AO74" s="101"/>
      <c r="AP74" s="101"/>
      <c r="AQ74" s="101"/>
      <c r="AR74" s="101"/>
      <c r="AS74" s="101"/>
      <c r="AT74" s="101"/>
      <c r="AU74" s="101"/>
      <c r="AV74" s="101"/>
      <c r="AW74" s="101"/>
      <c r="AX74" s="101"/>
      <c r="AY74" s="101"/>
      <c r="AZ74" s="101"/>
      <c r="BA74" s="101"/>
      <c r="BB74" s="101"/>
      <c r="BC74" s="101"/>
      <c r="BD74" s="101"/>
      <c r="BE74" s="101"/>
      <c r="BF74" s="101"/>
      <c r="BG74" s="101"/>
      <c r="BH74" s="101"/>
      <c r="BI74" s="101"/>
      <c r="BJ74" s="101"/>
      <c r="BK74" s="101"/>
      <c r="BL74" s="101"/>
      <c r="BM74" s="101"/>
      <c r="BN74" s="101"/>
      <c r="BO74" s="101"/>
      <c r="BP74" s="101"/>
      <c r="BQ74" s="101"/>
      <c r="BR74" s="101"/>
    </row>
    <row r="75" spans="1:70" s="104" customFormat="1" x14ac:dyDescent="0.35">
      <c r="A75" s="10">
        <f>IF(E75&lt;&gt;"",1+MAX($A$8:A74),"")</f>
        <v>41</v>
      </c>
      <c r="B75" s="250"/>
      <c r="C75" s="103"/>
      <c r="D75" s="231" t="s">
        <v>316</v>
      </c>
      <c r="E75" s="230">
        <v>243</v>
      </c>
      <c r="F75" s="32">
        <f t="shared" si="36"/>
        <v>0.1</v>
      </c>
      <c r="G75" s="58">
        <f t="shared" si="37"/>
        <v>267.3</v>
      </c>
      <c r="H75" s="230" t="s">
        <v>121</v>
      </c>
      <c r="I75" s="175">
        <v>1.5</v>
      </c>
      <c r="J75" s="175">
        <v>2</v>
      </c>
      <c r="K75" s="117">
        <f t="shared" si="38"/>
        <v>400.95000000000005</v>
      </c>
      <c r="L75" s="114">
        <f t="shared" si="39"/>
        <v>534.6</v>
      </c>
      <c r="M75" s="116">
        <f t="shared" si="40"/>
        <v>3.5</v>
      </c>
      <c r="N75" s="113">
        <f t="shared" si="41"/>
        <v>935.55000000000007</v>
      </c>
      <c r="O75" s="100"/>
      <c r="P75" s="101"/>
      <c r="Q75" s="101"/>
      <c r="R75" s="101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1"/>
      <c r="AD75" s="101"/>
      <c r="AE75" s="101"/>
      <c r="AF75" s="101"/>
      <c r="AG75" s="101"/>
      <c r="AH75" s="101"/>
      <c r="AI75" s="101"/>
      <c r="AJ75" s="101"/>
      <c r="AK75" s="101"/>
      <c r="AL75" s="101"/>
      <c r="AM75" s="101"/>
      <c r="AN75" s="101"/>
      <c r="AO75" s="101"/>
      <c r="AP75" s="101"/>
      <c r="AQ75" s="101"/>
      <c r="AR75" s="101"/>
      <c r="AS75" s="101"/>
      <c r="AT75" s="101"/>
      <c r="AU75" s="101"/>
      <c r="AV75" s="101"/>
      <c r="AW75" s="101"/>
      <c r="AX75" s="101"/>
      <c r="AY75" s="101"/>
      <c r="AZ75" s="101"/>
      <c r="BA75" s="101"/>
      <c r="BB75" s="101"/>
      <c r="BC75" s="101"/>
      <c r="BD75" s="101"/>
      <c r="BE75" s="101"/>
      <c r="BF75" s="101"/>
      <c r="BG75" s="101"/>
      <c r="BH75" s="101"/>
      <c r="BI75" s="101"/>
      <c r="BJ75" s="101"/>
      <c r="BK75" s="101"/>
      <c r="BL75" s="101"/>
      <c r="BM75" s="101"/>
      <c r="BN75" s="101"/>
      <c r="BO75" s="101"/>
      <c r="BP75" s="101"/>
      <c r="BQ75" s="101"/>
      <c r="BR75" s="101"/>
    </row>
    <row r="76" spans="1:70" s="104" customFormat="1" x14ac:dyDescent="0.35">
      <c r="A76" s="10">
        <f>IF(E76&lt;&gt;"",1+MAX($A$8:A73),"")</f>
        <v>40</v>
      </c>
      <c r="B76" s="250"/>
      <c r="C76" s="103"/>
      <c r="D76" s="231" t="s">
        <v>302</v>
      </c>
      <c r="E76" s="230">
        <v>19</v>
      </c>
      <c r="F76" s="32">
        <f t="shared" si="36"/>
        <v>0.1</v>
      </c>
      <c r="G76" s="58">
        <f t="shared" si="37"/>
        <v>20.900000000000002</v>
      </c>
      <c r="H76" s="230" t="s">
        <v>129</v>
      </c>
      <c r="I76" s="175">
        <v>2</v>
      </c>
      <c r="J76" s="175">
        <v>3</v>
      </c>
      <c r="K76" s="117">
        <f t="shared" si="38"/>
        <v>41.800000000000004</v>
      </c>
      <c r="L76" s="114">
        <f t="shared" si="39"/>
        <v>62.7</v>
      </c>
      <c r="M76" s="116">
        <f t="shared" si="40"/>
        <v>5</v>
      </c>
      <c r="N76" s="113">
        <f t="shared" si="41"/>
        <v>104.50000000000001</v>
      </c>
      <c r="O76" s="100"/>
      <c r="P76" s="101"/>
      <c r="Q76" s="101"/>
      <c r="R76" s="101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1"/>
      <c r="AD76" s="101"/>
      <c r="AE76" s="101"/>
      <c r="AF76" s="101"/>
      <c r="AG76" s="101"/>
      <c r="AH76" s="101"/>
      <c r="AI76" s="101"/>
      <c r="AJ76" s="101"/>
      <c r="AK76" s="101"/>
      <c r="AL76" s="101"/>
      <c r="AM76" s="101"/>
      <c r="AN76" s="101"/>
      <c r="AO76" s="101"/>
      <c r="AP76" s="101"/>
      <c r="AQ76" s="101"/>
      <c r="AR76" s="101"/>
      <c r="AS76" s="101"/>
      <c r="AT76" s="101"/>
      <c r="AU76" s="101"/>
      <c r="AV76" s="101"/>
      <c r="AW76" s="101"/>
      <c r="AX76" s="101"/>
      <c r="AY76" s="101"/>
      <c r="AZ76" s="101"/>
      <c r="BA76" s="101"/>
      <c r="BB76" s="101"/>
      <c r="BC76" s="101"/>
      <c r="BD76" s="101"/>
      <c r="BE76" s="101"/>
      <c r="BF76" s="101"/>
      <c r="BG76" s="101"/>
      <c r="BH76" s="101"/>
      <c r="BI76" s="101"/>
      <c r="BJ76" s="101"/>
      <c r="BK76" s="101"/>
      <c r="BL76" s="101"/>
      <c r="BM76" s="101"/>
      <c r="BN76" s="101"/>
      <c r="BO76" s="101"/>
      <c r="BP76" s="101"/>
      <c r="BQ76" s="101"/>
      <c r="BR76" s="101"/>
    </row>
    <row r="77" spans="1:70" s="104" customFormat="1" x14ac:dyDescent="0.35">
      <c r="A77" s="10">
        <f>IF(E77&lt;&gt;"",1+MAX($A$8:A76),"")</f>
        <v>42</v>
      </c>
      <c r="B77" s="250"/>
      <c r="C77" s="103"/>
      <c r="D77" s="231" t="s">
        <v>303</v>
      </c>
      <c r="E77" s="230">
        <v>19</v>
      </c>
      <c r="F77" s="32">
        <f t="shared" si="36"/>
        <v>0.1</v>
      </c>
      <c r="G77" s="58">
        <f t="shared" si="37"/>
        <v>20.900000000000002</v>
      </c>
      <c r="H77" s="230" t="s">
        <v>129</v>
      </c>
      <c r="I77" s="175">
        <v>2</v>
      </c>
      <c r="J77" s="175">
        <v>3</v>
      </c>
      <c r="K77" s="117">
        <f t="shared" si="38"/>
        <v>41.800000000000004</v>
      </c>
      <c r="L77" s="114">
        <f t="shared" si="39"/>
        <v>62.7</v>
      </c>
      <c r="M77" s="116">
        <f t="shared" si="40"/>
        <v>5</v>
      </c>
      <c r="N77" s="113">
        <f t="shared" si="41"/>
        <v>104.50000000000001</v>
      </c>
      <c r="O77" s="100"/>
      <c r="P77" s="101"/>
      <c r="Q77" s="101"/>
      <c r="R77" s="101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1"/>
      <c r="AD77" s="101"/>
      <c r="AE77" s="101"/>
      <c r="AF77" s="101"/>
      <c r="AG77" s="101"/>
      <c r="AH77" s="101"/>
      <c r="AI77" s="101"/>
      <c r="AJ77" s="101"/>
      <c r="AK77" s="101"/>
      <c r="AL77" s="101"/>
      <c r="AM77" s="101"/>
      <c r="AN77" s="101"/>
      <c r="AO77" s="101"/>
      <c r="AP77" s="101"/>
      <c r="AQ77" s="101"/>
      <c r="AR77" s="101"/>
      <c r="AS77" s="101"/>
      <c r="AT77" s="101"/>
      <c r="AU77" s="101"/>
      <c r="AV77" s="101"/>
      <c r="AW77" s="101"/>
      <c r="AX77" s="101"/>
      <c r="AY77" s="101"/>
      <c r="AZ77" s="101"/>
      <c r="BA77" s="101"/>
      <c r="BB77" s="101"/>
      <c r="BC77" s="101"/>
      <c r="BD77" s="101"/>
      <c r="BE77" s="101"/>
      <c r="BF77" s="101"/>
      <c r="BG77" s="101"/>
      <c r="BH77" s="101"/>
      <c r="BI77" s="101"/>
      <c r="BJ77" s="101"/>
      <c r="BK77" s="101"/>
      <c r="BL77" s="101"/>
      <c r="BM77" s="101"/>
      <c r="BN77" s="101"/>
      <c r="BO77" s="101"/>
      <c r="BP77" s="101"/>
      <c r="BQ77" s="101"/>
      <c r="BR77" s="101"/>
    </row>
    <row r="78" spans="1:70" s="104" customFormat="1" x14ac:dyDescent="0.35">
      <c r="A78" s="10">
        <f>IF(E78&lt;&gt;"",1+MAX($A$8:A77),"")</f>
        <v>43</v>
      </c>
      <c r="B78" s="250"/>
      <c r="C78" s="103"/>
      <c r="D78" s="231" t="s">
        <v>304</v>
      </c>
      <c r="E78" s="230">
        <v>76</v>
      </c>
      <c r="F78" s="32">
        <f t="shared" si="36"/>
        <v>0.1</v>
      </c>
      <c r="G78" s="58">
        <f t="shared" si="37"/>
        <v>83.600000000000009</v>
      </c>
      <c r="H78" s="230" t="s">
        <v>129</v>
      </c>
      <c r="I78" s="175">
        <v>0.9</v>
      </c>
      <c r="J78" s="175">
        <v>1.1000000000000001</v>
      </c>
      <c r="K78" s="117">
        <f t="shared" si="38"/>
        <v>75.240000000000009</v>
      </c>
      <c r="L78" s="114">
        <f t="shared" si="39"/>
        <v>91.960000000000022</v>
      </c>
      <c r="M78" s="116">
        <f t="shared" si="40"/>
        <v>2</v>
      </c>
      <c r="N78" s="113">
        <f t="shared" si="41"/>
        <v>167.20000000000002</v>
      </c>
      <c r="O78" s="100"/>
      <c r="P78" s="101"/>
      <c r="Q78" s="101"/>
      <c r="R78" s="101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1"/>
      <c r="AD78" s="101"/>
      <c r="AE78" s="101"/>
      <c r="AF78" s="101"/>
      <c r="AG78" s="101"/>
      <c r="AH78" s="101"/>
      <c r="AI78" s="101"/>
      <c r="AJ78" s="101"/>
      <c r="AK78" s="101"/>
      <c r="AL78" s="101"/>
      <c r="AM78" s="101"/>
      <c r="AN78" s="101"/>
      <c r="AO78" s="101"/>
      <c r="AP78" s="101"/>
      <c r="AQ78" s="101"/>
      <c r="AR78" s="101"/>
      <c r="AS78" s="101"/>
      <c r="AT78" s="101"/>
      <c r="AU78" s="101"/>
      <c r="AV78" s="101"/>
      <c r="AW78" s="101"/>
      <c r="AX78" s="101"/>
      <c r="AY78" s="101"/>
      <c r="AZ78" s="101"/>
      <c r="BA78" s="101"/>
      <c r="BB78" s="101"/>
      <c r="BC78" s="101"/>
      <c r="BD78" s="101"/>
      <c r="BE78" s="101"/>
      <c r="BF78" s="101"/>
      <c r="BG78" s="101"/>
      <c r="BH78" s="101"/>
      <c r="BI78" s="101"/>
      <c r="BJ78" s="101"/>
      <c r="BK78" s="101"/>
      <c r="BL78" s="101"/>
      <c r="BM78" s="101"/>
      <c r="BN78" s="101"/>
      <c r="BO78" s="101"/>
      <c r="BP78" s="101"/>
      <c r="BQ78" s="101"/>
      <c r="BR78" s="101"/>
    </row>
    <row r="79" spans="1:70" s="104" customFormat="1" x14ac:dyDescent="0.35">
      <c r="A79" s="10" t="str">
        <f>IF(E79&lt;&gt;"",1+MAX($A$8:A78),"")</f>
        <v/>
      </c>
      <c r="B79" s="250"/>
      <c r="C79" s="103"/>
      <c r="D79" s="232" t="s">
        <v>317</v>
      </c>
      <c r="E79" s="230"/>
      <c r="F79" s="32" t="str">
        <f t="shared" ref="F79:F86" si="44">IF(E79="","",10%)</f>
        <v/>
      </c>
      <c r="G79" s="58" t="str">
        <f t="shared" ref="G79:G86" si="45">IF(E79="","",E79*(1+F79))</f>
        <v/>
      </c>
      <c r="H79" s="230"/>
      <c r="I79" s="111" t="str">
        <f t="shared" ref="I79:I85" si="46">IF(E79=0,"",0)</f>
        <v/>
      </c>
      <c r="J79" s="111" t="str">
        <f t="shared" ref="J79:J85" si="47">IF(E79=0,"",0)</f>
        <v/>
      </c>
      <c r="K79" s="117" t="str">
        <f t="shared" ref="K79:K86" si="48">IF(E79="","",G79*I79)</f>
        <v/>
      </c>
      <c r="L79" s="114" t="str">
        <f t="shared" ref="L79:L86" si="49">IF(E79="","",G79*J79)</f>
        <v/>
      </c>
      <c r="M79" s="116" t="str">
        <f t="shared" ref="M79:M86" si="50">IF(E79="","",I79+J79)</f>
        <v/>
      </c>
      <c r="N79" s="113" t="str">
        <f t="shared" ref="N79:N86" si="51">IF(E79="","",M79*G79)</f>
        <v/>
      </c>
      <c r="O79" s="100"/>
      <c r="P79" s="101"/>
      <c r="Q79" s="101"/>
      <c r="R79" s="101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1"/>
      <c r="AD79" s="101"/>
      <c r="AE79" s="101"/>
      <c r="AF79" s="101"/>
      <c r="AG79" s="101"/>
      <c r="AH79" s="101"/>
      <c r="AI79" s="101"/>
      <c r="AJ79" s="101"/>
      <c r="AK79" s="101"/>
      <c r="AL79" s="101"/>
      <c r="AM79" s="101"/>
      <c r="AN79" s="101"/>
      <c r="AO79" s="101"/>
      <c r="AP79" s="101"/>
      <c r="AQ79" s="101"/>
      <c r="AR79" s="101"/>
      <c r="AS79" s="101"/>
      <c r="AT79" s="101"/>
      <c r="AU79" s="101"/>
      <c r="AV79" s="101"/>
      <c r="AW79" s="101"/>
      <c r="AX79" s="101"/>
      <c r="AY79" s="101"/>
      <c r="AZ79" s="101"/>
      <c r="BA79" s="101"/>
      <c r="BB79" s="101"/>
      <c r="BC79" s="101"/>
      <c r="BD79" s="101"/>
      <c r="BE79" s="101"/>
      <c r="BF79" s="101"/>
      <c r="BG79" s="101"/>
      <c r="BH79" s="101"/>
      <c r="BI79" s="101"/>
      <c r="BJ79" s="101"/>
      <c r="BK79" s="101"/>
      <c r="BL79" s="101"/>
      <c r="BM79" s="101"/>
      <c r="BN79" s="101"/>
      <c r="BO79" s="101"/>
      <c r="BP79" s="101"/>
      <c r="BQ79" s="101"/>
      <c r="BR79" s="101"/>
    </row>
    <row r="80" spans="1:70" s="104" customFormat="1" x14ac:dyDescent="0.35">
      <c r="A80" s="10">
        <f>IF(E80&lt;&gt;"",1+MAX($A$8:A79),"")</f>
        <v>44</v>
      </c>
      <c r="B80" s="250"/>
      <c r="C80" s="103"/>
      <c r="D80" s="231" t="s">
        <v>318</v>
      </c>
      <c r="E80" s="230">
        <v>43</v>
      </c>
      <c r="F80" s="32">
        <f t="shared" si="44"/>
        <v>0.1</v>
      </c>
      <c r="G80" s="58">
        <f t="shared" si="45"/>
        <v>47.300000000000004</v>
      </c>
      <c r="H80" s="230" t="s">
        <v>121</v>
      </c>
      <c r="I80" s="175">
        <v>0.8</v>
      </c>
      <c r="J80" s="175">
        <v>1.2</v>
      </c>
      <c r="K80" s="117">
        <f t="shared" si="48"/>
        <v>37.840000000000003</v>
      </c>
      <c r="L80" s="114">
        <f t="shared" si="49"/>
        <v>56.760000000000005</v>
      </c>
      <c r="M80" s="116">
        <f t="shared" si="50"/>
        <v>2</v>
      </c>
      <c r="N80" s="113">
        <f t="shared" si="51"/>
        <v>94.600000000000009</v>
      </c>
      <c r="O80" s="100"/>
      <c r="P80" s="101"/>
      <c r="Q80" s="101"/>
      <c r="R80" s="101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  <c r="AC80" s="101"/>
      <c r="AD80" s="101"/>
      <c r="AE80" s="101"/>
      <c r="AF80" s="101"/>
      <c r="AG80" s="101"/>
      <c r="AH80" s="101"/>
      <c r="AI80" s="101"/>
      <c r="AJ80" s="101"/>
      <c r="AK80" s="101"/>
      <c r="AL80" s="101"/>
      <c r="AM80" s="101"/>
      <c r="AN80" s="101"/>
      <c r="AO80" s="101"/>
      <c r="AP80" s="101"/>
      <c r="AQ80" s="101"/>
      <c r="AR80" s="101"/>
      <c r="AS80" s="101"/>
      <c r="AT80" s="101"/>
      <c r="AU80" s="101"/>
      <c r="AV80" s="101"/>
      <c r="AW80" s="101"/>
      <c r="AX80" s="101"/>
      <c r="AY80" s="101"/>
      <c r="AZ80" s="101"/>
      <c r="BA80" s="101"/>
      <c r="BB80" s="101"/>
      <c r="BC80" s="101"/>
      <c r="BD80" s="101"/>
      <c r="BE80" s="101"/>
      <c r="BF80" s="101"/>
      <c r="BG80" s="101"/>
      <c r="BH80" s="101"/>
      <c r="BI80" s="101"/>
      <c r="BJ80" s="101"/>
      <c r="BK80" s="101"/>
      <c r="BL80" s="101"/>
      <c r="BM80" s="101"/>
      <c r="BN80" s="101"/>
      <c r="BO80" s="101"/>
      <c r="BP80" s="101"/>
      <c r="BQ80" s="101"/>
      <c r="BR80" s="101"/>
    </row>
    <row r="81" spans="1:70" s="104" customFormat="1" x14ac:dyDescent="0.35">
      <c r="A81" s="10">
        <f>IF(E81&lt;&gt;"",1+MAX($A$8:A80),"")</f>
        <v>45</v>
      </c>
      <c r="B81" s="250"/>
      <c r="C81" s="103"/>
      <c r="D81" s="231" t="s">
        <v>314</v>
      </c>
      <c r="E81" s="230">
        <v>43</v>
      </c>
      <c r="F81" s="32">
        <f t="shared" si="44"/>
        <v>0.1</v>
      </c>
      <c r="G81" s="58">
        <f t="shared" si="45"/>
        <v>47.300000000000004</v>
      </c>
      <c r="H81" s="230" t="s">
        <v>121</v>
      </c>
      <c r="I81" s="175">
        <v>1.5</v>
      </c>
      <c r="J81" s="175">
        <v>2</v>
      </c>
      <c r="K81" s="117">
        <f t="shared" si="48"/>
        <v>70.95</v>
      </c>
      <c r="L81" s="114">
        <f t="shared" si="49"/>
        <v>94.600000000000009</v>
      </c>
      <c r="M81" s="116">
        <f t="shared" si="50"/>
        <v>3.5</v>
      </c>
      <c r="N81" s="113">
        <f t="shared" si="51"/>
        <v>165.55</v>
      </c>
      <c r="O81" s="100"/>
      <c r="P81" s="101"/>
      <c r="Q81" s="101"/>
      <c r="R81" s="101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  <c r="AC81" s="101"/>
      <c r="AD81" s="101"/>
      <c r="AE81" s="101"/>
      <c r="AF81" s="101"/>
      <c r="AG81" s="101"/>
      <c r="AH81" s="101"/>
      <c r="AI81" s="101"/>
      <c r="AJ81" s="101"/>
      <c r="AK81" s="101"/>
      <c r="AL81" s="101"/>
      <c r="AM81" s="101"/>
      <c r="AN81" s="101"/>
      <c r="AO81" s="101"/>
      <c r="AP81" s="101"/>
      <c r="AQ81" s="101"/>
      <c r="AR81" s="101"/>
      <c r="AS81" s="101"/>
      <c r="AT81" s="101"/>
      <c r="AU81" s="101"/>
      <c r="AV81" s="101"/>
      <c r="AW81" s="101"/>
      <c r="AX81" s="101"/>
      <c r="AY81" s="101"/>
      <c r="AZ81" s="101"/>
      <c r="BA81" s="101"/>
      <c r="BB81" s="101"/>
      <c r="BC81" s="101"/>
      <c r="BD81" s="101"/>
      <c r="BE81" s="101"/>
      <c r="BF81" s="101"/>
      <c r="BG81" s="101"/>
      <c r="BH81" s="101"/>
      <c r="BI81" s="101"/>
      <c r="BJ81" s="101"/>
      <c r="BK81" s="101"/>
      <c r="BL81" s="101"/>
      <c r="BM81" s="101"/>
      <c r="BN81" s="101"/>
      <c r="BO81" s="101"/>
      <c r="BP81" s="101"/>
      <c r="BQ81" s="101"/>
      <c r="BR81" s="101"/>
    </row>
    <row r="82" spans="1:70" s="104" customFormat="1" x14ac:dyDescent="0.35">
      <c r="A82" s="10">
        <f>IF(E82&lt;&gt;"",1+MAX($A$8:A81),"")</f>
        <v>46</v>
      </c>
      <c r="B82" s="250"/>
      <c r="C82" s="103"/>
      <c r="D82" s="231" t="s">
        <v>302</v>
      </c>
      <c r="E82" s="230">
        <v>17</v>
      </c>
      <c r="F82" s="32">
        <f t="shared" si="44"/>
        <v>0.1</v>
      </c>
      <c r="G82" s="58">
        <f t="shared" si="45"/>
        <v>18.700000000000003</v>
      </c>
      <c r="H82" s="230" t="s">
        <v>129</v>
      </c>
      <c r="I82" s="175">
        <v>2</v>
      </c>
      <c r="J82" s="175">
        <v>3</v>
      </c>
      <c r="K82" s="117">
        <f t="shared" si="48"/>
        <v>37.400000000000006</v>
      </c>
      <c r="L82" s="114">
        <f t="shared" si="49"/>
        <v>56.100000000000009</v>
      </c>
      <c r="M82" s="116">
        <f t="shared" si="50"/>
        <v>5</v>
      </c>
      <c r="N82" s="113">
        <f t="shared" si="51"/>
        <v>93.500000000000014</v>
      </c>
      <c r="O82" s="100"/>
      <c r="P82" s="101"/>
      <c r="Q82" s="101"/>
      <c r="R82" s="101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  <c r="AC82" s="101"/>
      <c r="AD82" s="101"/>
      <c r="AE82" s="101"/>
      <c r="AF82" s="101"/>
      <c r="AG82" s="101"/>
      <c r="AH82" s="101"/>
      <c r="AI82" s="101"/>
      <c r="AJ82" s="101"/>
      <c r="AK82" s="101"/>
      <c r="AL82" s="101"/>
      <c r="AM82" s="101"/>
      <c r="AN82" s="101"/>
      <c r="AO82" s="101"/>
      <c r="AP82" s="101"/>
      <c r="AQ82" s="101"/>
      <c r="AR82" s="101"/>
      <c r="AS82" s="101"/>
      <c r="AT82" s="101"/>
      <c r="AU82" s="101"/>
      <c r="AV82" s="101"/>
      <c r="AW82" s="101"/>
      <c r="AX82" s="101"/>
      <c r="AY82" s="101"/>
      <c r="AZ82" s="101"/>
      <c r="BA82" s="101"/>
      <c r="BB82" s="101"/>
      <c r="BC82" s="101"/>
      <c r="BD82" s="101"/>
      <c r="BE82" s="101"/>
      <c r="BF82" s="101"/>
      <c r="BG82" s="101"/>
      <c r="BH82" s="101"/>
      <c r="BI82" s="101"/>
      <c r="BJ82" s="101"/>
      <c r="BK82" s="101"/>
      <c r="BL82" s="101"/>
      <c r="BM82" s="101"/>
      <c r="BN82" s="101"/>
      <c r="BO82" s="101"/>
      <c r="BP82" s="101"/>
      <c r="BQ82" s="101"/>
      <c r="BR82" s="101"/>
    </row>
    <row r="83" spans="1:70" s="104" customFormat="1" x14ac:dyDescent="0.35">
      <c r="A83" s="10">
        <f>IF(E83&lt;&gt;"",1+MAX($A$8:A80),"")</f>
        <v>45</v>
      </c>
      <c r="B83" s="250"/>
      <c r="C83" s="103"/>
      <c r="D83" s="231" t="s">
        <v>303</v>
      </c>
      <c r="E83" s="230">
        <v>17</v>
      </c>
      <c r="F83" s="32">
        <f t="shared" si="44"/>
        <v>0.1</v>
      </c>
      <c r="G83" s="58">
        <f t="shared" si="45"/>
        <v>18.700000000000003</v>
      </c>
      <c r="H83" s="230" t="s">
        <v>129</v>
      </c>
      <c r="I83" s="175">
        <v>2</v>
      </c>
      <c r="J83" s="175">
        <v>3</v>
      </c>
      <c r="K83" s="117">
        <f t="shared" si="48"/>
        <v>37.400000000000006</v>
      </c>
      <c r="L83" s="114">
        <f t="shared" si="49"/>
        <v>56.100000000000009</v>
      </c>
      <c r="M83" s="116">
        <f t="shared" si="50"/>
        <v>5</v>
      </c>
      <c r="N83" s="113">
        <f t="shared" si="51"/>
        <v>93.500000000000014</v>
      </c>
      <c r="O83" s="100"/>
      <c r="P83" s="101"/>
      <c r="Q83" s="101"/>
      <c r="R83" s="101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1"/>
      <c r="AD83" s="101"/>
      <c r="AE83" s="101"/>
      <c r="AF83" s="101"/>
      <c r="AG83" s="101"/>
      <c r="AH83" s="101"/>
      <c r="AI83" s="101"/>
      <c r="AJ83" s="101"/>
      <c r="AK83" s="101"/>
      <c r="AL83" s="101"/>
      <c r="AM83" s="101"/>
      <c r="AN83" s="101"/>
      <c r="AO83" s="101"/>
      <c r="AP83" s="101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  <c r="BA83" s="101"/>
      <c r="BB83" s="101"/>
      <c r="BC83" s="101"/>
      <c r="BD83" s="101"/>
      <c r="BE83" s="101"/>
      <c r="BF83" s="101"/>
      <c r="BG83" s="101"/>
      <c r="BH83" s="101"/>
      <c r="BI83" s="101"/>
      <c r="BJ83" s="101"/>
      <c r="BK83" s="101"/>
      <c r="BL83" s="101"/>
      <c r="BM83" s="101"/>
      <c r="BN83" s="101"/>
      <c r="BO83" s="101"/>
      <c r="BP83" s="101"/>
      <c r="BQ83" s="101"/>
      <c r="BR83" s="101"/>
    </row>
    <row r="84" spans="1:70" s="104" customFormat="1" x14ac:dyDescent="0.35">
      <c r="A84" s="10">
        <f>IF(E84&lt;&gt;"",1+MAX($A$8:A83),"")</f>
        <v>47</v>
      </c>
      <c r="B84" s="250"/>
      <c r="C84" s="103"/>
      <c r="D84" s="231" t="s">
        <v>304</v>
      </c>
      <c r="E84" s="230">
        <v>34</v>
      </c>
      <c r="F84" s="32">
        <f t="shared" si="44"/>
        <v>0.1</v>
      </c>
      <c r="G84" s="58">
        <f t="shared" si="45"/>
        <v>37.400000000000006</v>
      </c>
      <c r="H84" s="230" t="s">
        <v>129</v>
      </c>
      <c r="I84" s="175">
        <v>0.9</v>
      </c>
      <c r="J84" s="175">
        <v>1.1000000000000001</v>
      </c>
      <c r="K84" s="117">
        <f t="shared" si="48"/>
        <v>33.660000000000004</v>
      </c>
      <c r="L84" s="114">
        <f t="shared" si="49"/>
        <v>41.140000000000008</v>
      </c>
      <c r="M84" s="116">
        <f t="shared" si="50"/>
        <v>2</v>
      </c>
      <c r="N84" s="113">
        <f t="shared" si="51"/>
        <v>74.800000000000011</v>
      </c>
      <c r="O84" s="100"/>
      <c r="P84" s="101"/>
      <c r="Q84" s="101"/>
      <c r="R84" s="101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1"/>
      <c r="AD84" s="101"/>
      <c r="AE84" s="101"/>
      <c r="AF84" s="101"/>
      <c r="AG84" s="101"/>
      <c r="AH84" s="101"/>
      <c r="AI84" s="101"/>
      <c r="AJ84" s="101"/>
      <c r="AK84" s="101"/>
      <c r="AL84" s="101"/>
      <c r="AM84" s="101"/>
      <c r="AN84" s="101"/>
      <c r="AO84" s="101"/>
      <c r="AP84" s="101"/>
      <c r="AQ84" s="101"/>
      <c r="AR84" s="101"/>
      <c r="AS84" s="101"/>
      <c r="AT84" s="101"/>
      <c r="AU84" s="101"/>
      <c r="AV84" s="101"/>
      <c r="AW84" s="101"/>
      <c r="AX84" s="101"/>
      <c r="AY84" s="101"/>
      <c r="AZ84" s="101"/>
      <c r="BA84" s="101"/>
      <c r="BB84" s="101"/>
      <c r="BC84" s="101"/>
      <c r="BD84" s="101"/>
      <c r="BE84" s="101"/>
      <c r="BF84" s="101"/>
      <c r="BG84" s="101"/>
      <c r="BH84" s="101"/>
      <c r="BI84" s="101"/>
      <c r="BJ84" s="101"/>
      <c r="BK84" s="101"/>
      <c r="BL84" s="101"/>
      <c r="BM84" s="101"/>
      <c r="BN84" s="101"/>
      <c r="BO84" s="101"/>
      <c r="BP84" s="101"/>
      <c r="BQ84" s="101"/>
      <c r="BR84" s="101"/>
    </row>
    <row r="85" spans="1:70" s="104" customFormat="1" x14ac:dyDescent="0.35">
      <c r="A85" s="10" t="str">
        <f>IF(E85&lt;&gt;"",1+MAX($A$8:A84),"")</f>
        <v/>
      </c>
      <c r="B85" s="250"/>
      <c r="C85" s="103"/>
      <c r="D85" s="232" t="s">
        <v>319</v>
      </c>
      <c r="E85" s="230"/>
      <c r="F85" s="32" t="str">
        <f t="shared" si="44"/>
        <v/>
      </c>
      <c r="G85" s="58" t="str">
        <f t="shared" si="45"/>
        <v/>
      </c>
      <c r="H85" s="230"/>
      <c r="I85" s="111" t="str">
        <f t="shared" si="46"/>
        <v/>
      </c>
      <c r="J85" s="111" t="str">
        <f t="shared" si="47"/>
        <v/>
      </c>
      <c r="K85" s="117" t="str">
        <f t="shared" si="48"/>
        <v/>
      </c>
      <c r="L85" s="114" t="str">
        <f t="shared" si="49"/>
        <v/>
      </c>
      <c r="M85" s="116" t="str">
        <f t="shared" si="50"/>
        <v/>
      </c>
      <c r="N85" s="113" t="str">
        <f t="shared" si="51"/>
        <v/>
      </c>
      <c r="O85" s="100"/>
      <c r="P85" s="101"/>
      <c r="Q85" s="101"/>
      <c r="R85" s="101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1"/>
      <c r="AD85" s="101"/>
      <c r="AE85" s="101"/>
      <c r="AF85" s="101"/>
      <c r="AG85" s="101"/>
      <c r="AH85" s="101"/>
      <c r="AI85" s="101"/>
      <c r="AJ85" s="101"/>
      <c r="AK85" s="101"/>
      <c r="AL85" s="101"/>
      <c r="AM85" s="101"/>
      <c r="AN85" s="101"/>
      <c r="AO85" s="101"/>
      <c r="AP85" s="101"/>
      <c r="AQ85" s="101"/>
      <c r="AR85" s="101"/>
      <c r="AS85" s="101"/>
      <c r="AT85" s="101"/>
      <c r="AU85" s="101"/>
      <c r="AV85" s="101"/>
      <c r="AW85" s="101"/>
      <c r="AX85" s="101"/>
      <c r="AY85" s="101"/>
      <c r="AZ85" s="101"/>
      <c r="BA85" s="101"/>
      <c r="BB85" s="101"/>
      <c r="BC85" s="101"/>
      <c r="BD85" s="101"/>
      <c r="BE85" s="101"/>
      <c r="BF85" s="101"/>
      <c r="BG85" s="101"/>
      <c r="BH85" s="101"/>
      <c r="BI85" s="101"/>
      <c r="BJ85" s="101"/>
      <c r="BK85" s="101"/>
      <c r="BL85" s="101"/>
      <c r="BM85" s="101"/>
      <c r="BN85" s="101"/>
      <c r="BO85" s="101"/>
      <c r="BP85" s="101"/>
      <c r="BQ85" s="101"/>
      <c r="BR85" s="101"/>
    </row>
    <row r="86" spans="1:70" s="104" customFormat="1" x14ac:dyDescent="0.35">
      <c r="A86" s="10">
        <f>IF(E86&lt;&gt;"",1+MAX($A$8:A85),"")</f>
        <v>48</v>
      </c>
      <c r="B86" s="251"/>
      <c r="C86" s="103"/>
      <c r="D86" s="231" t="s">
        <v>298</v>
      </c>
      <c r="E86" s="230">
        <v>170</v>
      </c>
      <c r="F86" s="32">
        <f t="shared" si="44"/>
        <v>0.1</v>
      </c>
      <c r="G86" s="58">
        <f t="shared" si="45"/>
        <v>187.00000000000003</v>
      </c>
      <c r="H86" s="230" t="s">
        <v>121</v>
      </c>
      <c r="I86" s="175">
        <v>0.8</v>
      </c>
      <c r="J86" s="175">
        <v>1.3</v>
      </c>
      <c r="K86" s="117">
        <f t="shared" si="48"/>
        <v>149.60000000000002</v>
      </c>
      <c r="L86" s="114">
        <f t="shared" si="49"/>
        <v>243.10000000000005</v>
      </c>
      <c r="M86" s="116">
        <f t="shared" si="50"/>
        <v>2.1</v>
      </c>
      <c r="N86" s="113">
        <f t="shared" si="51"/>
        <v>392.7000000000001</v>
      </c>
      <c r="O86" s="100"/>
      <c r="P86" s="101"/>
      <c r="Q86" s="101"/>
      <c r="R86" s="101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  <c r="AC86" s="101"/>
      <c r="AD86" s="101"/>
      <c r="AE86" s="101"/>
      <c r="AF86" s="101"/>
      <c r="AG86" s="101"/>
      <c r="AH86" s="101"/>
      <c r="AI86" s="101"/>
      <c r="AJ86" s="101"/>
      <c r="AK86" s="101"/>
      <c r="AL86" s="101"/>
      <c r="AM86" s="101"/>
      <c r="AN86" s="101"/>
      <c r="AO86" s="101"/>
      <c r="AP86" s="101"/>
      <c r="AQ86" s="101"/>
      <c r="AR86" s="101"/>
      <c r="AS86" s="101"/>
      <c r="AT86" s="101"/>
      <c r="AU86" s="101"/>
      <c r="AV86" s="101"/>
      <c r="AW86" s="101"/>
      <c r="AX86" s="101"/>
      <c r="AY86" s="101"/>
      <c r="AZ86" s="101"/>
      <c r="BA86" s="101"/>
      <c r="BB86" s="101"/>
      <c r="BC86" s="101"/>
      <c r="BD86" s="101"/>
      <c r="BE86" s="101"/>
      <c r="BF86" s="101"/>
      <c r="BG86" s="101"/>
      <c r="BH86" s="101"/>
      <c r="BI86" s="101"/>
      <c r="BJ86" s="101"/>
      <c r="BK86" s="101"/>
      <c r="BL86" s="101"/>
      <c r="BM86" s="101"/>
      <c r="BN86" s="101"/>
      <c r="BO86" s="101"/>
      <c r="BP86" s="101"/>
      <c r="BQ86" s="101"/>
      <c r="BR86" s="101"/>
    </row>
    <row r="87" spans="1:70" s="104" customFormat="1" ht="16" thickBot="1" x14ac:dyDescent="0.4">
      <c r="A87" s="10" t="str">
        <f>IF(E87&lt;&gt;"",1+MAX($A$8:A51),"")</f>
        <v/>
      </c>
      <c r="B87" s="102"/>
      <c r="C87" s="103"/>
      <c r="D87" s="95"/>
      <c r="E87" s="31"/>
      <c r="F87" s="96"/>
      <c r="G87" s="97"/>
      <c r="H87" s="98"/>
      <c r="I87" s="111"/>
      <c r="J87" s="111"/>
      <c r="K87" s="117"/>
      <c r="L87" s="114"/>
      <c r="M87" s="116"/>
      <c r="N87" s="113"/>
      <c r="O87" s="100"/>
      <c r="P87" s="101"/>
      <c r="Q87" s="101"/>
      <c r="R87" s="101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  <c r="AC87" s="101"/>
      <c r="AD87" s="101"/>
      <c r="AE87" s="101"/>
      <c r="AF87" s="101"/>
      <c r="AG87" s="101"/>
      <c r="AH87" s="101"/>
      <c r="AI87" s="101"/>
      <c r="AJ87" s="101"/>
      <c r="AK87" s="101"/>
      <c r="AL87" s="101"/>
      <c r="AM87" s="101"/>
      <c r="AN87" s="101"/>
      <c r="AO87" s="101"/>
      <c r="AP87" s="101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1"/>
      <c r="BB87" s="101"/>
      <c r="BC87" s="101"/>
      <c r="BD87" s="101"/>
      <c r="BE87" s="101"/>
      <c r="BF87" s="101"/>
      <c r="BG87" s="101"/>
      <c r="BH87" s="101"/>
      <c r="BI87" s="101"/>
      <c r="BJ87" s="101"/>
      <c r="BK87" s="101"/>
      <c r="BL87" s="101"/>
      <c r="BM87" s="101"/>
      <c r="BN87" s="101"/>
      <c r="BO87" s="101"/>
      <c r="BP87" s="101"/>
      <c r="BQ87" s="101"/>
      <c r="BR87" s="101"/>
    </row>
    <row r="88" spans="1:70" ht="16" thickBot="1" x14ac:dyDescent="0.4">
      <c r="A88" s="10" t="str">
        <f>IF(E88&lt;&gt;"",1+MAX($A$8:A87),"")</f>
        <v/>
      </c>
      <c r="B88" s="37"/>
      <c r="C88" s="12"/>
      <c r="D88" s="133" t="s">
        <v>65</v>
      </c>
      <c r="E88" s="125"/>
      <c r="F88" s="84"/>
      <c r="G88" s="84"/>
      <c r="H88" s="85"/>
      <c r="I88" s="86"/>
      <c r="J88" s="86"/>
      <c r="K88" s="176">
        <f>SUM(K45:K87)</f>
        <v>3718.22</v>
      </c>
      <c r="L88" s="176">
        <f>SUM(L45:L87)</f>
        <v>5483.0600000000022</v>
      </c>
      <c r="M88" s="120"/>
      <c r="N88" s="119"/>
      <c r="O88" s="118">
        <f>SUM(N45:N87)</f>
        <v>9201.2800000000007</v>
      </c>
      <c r="P88" s="101"/>
      <c r="Q88" s="101"/>
      <c r="R88" s="101"/>
      <c r="S88" s="101"/>
      <c r="T88" s="101"/>
      <c r="U88" s="101"/>
      <c r="V88" s="101"/>
      <c r="W88" s="101"/>
      <c r="X88" s="101"/>
      <c r="Y88" s="101"/>
      <c r="Z88" s="101"/>
      <c r="AA88" s="101"/>
      <c r="AB88" s="101"/>
      <c r="AC88" s="101"/>
      <c r="AD88" s="101"/>
      <c r="AE88" s="101"/>
      <c r="AF88" s="101"/>
      <c r="AG88" s="101"/>
      <c r="AH88" s="101"/>
      <c r="AI88" s="101"/>
      <c r="AJ88" s="101"/>
    </row>
    <row r="89" spans="1:70" x14ac:dyDescent="0.35">
      <c r="A89" s="10" t="str">
        <f>IF(E89&lt;&gt;"",1+MAX($A$8:A88),"")</f>
        <v/>
      </c>
      <c r="B89" s="50"/>
      <c r="C89" s="38"/>
      <c r="D89" s="134"/>
      <c r="E89" s="126"/>
      <c r="F89" s="33"/>
      <c r="G89" s="39"/>
      <c r="H89" s="42"/>
      <c r="I89" s="47"/>
      <c r="J89" s="47"/>
      <c r="K89" s="154"/>
      <c r="L89" s="154"/>
      <c r="M89" s="154"/>
      <c r="N89" s="155"/>
      <c r="O89" s="36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1"/>
      <c r="AD89" s="101"/>
      <c r="AE89" s="101"/>
      <c r="AF89" s="101"/>
      <c r="AG89" s="101"/>
      <c r="AH89" s="101"/>
      <c r="AI89" s="101"/>
      <c r="AJ89" s="101"/>
    </row>
    <row r="90" spans="1:70" ht="16" thickBot="1" x14ac:dyDescent="0.4">
      <c r="A90" s="10" t="str">
        <f>IF(E90&lt;&gt;"",1+MAX($A$8:A89),"")</f>
        <v/>
      </c>
      <c r="B90" s="34"/>
      <c r="C90" s="177"/>
      <c r="D90" s="171" t="s">
        <v>66</v>
      </c>
      <c r="E90" s="172"/>
      <c r="F90" s="173"/>
      <c r="G90" s="43"/>
      <c r="H90" s="42"/>
      <c r="I90" s="47"/>
      <c r="J90" s="47"/>
      <c r="K90" s="61"/>
      <c r="L90" s="61"/>
      <c r="M90" s="61"/>
      <c r="N90" s="61"/>
      <c r="O90" s="36"/>
      <c r="P90" s="101"/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1"/>
      <c r="AD90" s="101"/>
      <c r="AE90" s="101"/>
      <c r="AF90" s="101"/>
      <c r="AG90" s="101"/>
      <c r="AH90" s="101"/>
      <c r="AI90" s="101"/>
      <c r="AJ90" s="101"/>
    </row>
    <row r="91" spans="1:70" s="104" customFormat="1" x14ac:dyDescent="0.35">
      <c r="A91" s="10">
        <f>IF(E91&lt;&gt;"",1+MAX($A$8:A90),"")</f>
        <v>49</v>
      </c>
      <c r="B91" s="224" t="s">
        <v>118</v>
      </c>
      <c r="C91" s="225"/>
      <c r="D91" s="223" t="s">
        <v>119</v>
      </c>
      <c r="E91" s="222">
        <v>162</v>
      </c>
      <c r="F91" s="32">
        <f t="shared" ref="F91:F92" si="52">IF(E91="","",10%)</f>
        <v>0.1</v>
      </c>
      <c r="G91" s="58">
        <f t="shared" ref="G91:G92" si="53">IF(E91="","",E91*(1+F91))</f>
        <v>178.20000000000002</v>
      </c>
      <c r="H91" s="98" t="s">
        <v>121</v>
      </c>
      <c r="I91" s="175">
        <v>2</v>
      </c>
      <c r="J91" s="175">
        <v>3</v>
      </c>
      <c r="K91" s="117">
        <f t="shared" ref="K91:K92" si="54">IF(E91="","",G91*I91)</f>
        <v>356.40000000000003</v>
      </c>
      <c r="L91" s="114">
        <f t="shared" ref="L91:L92" si="55">IF(E91="","",G91*J91)</f>
        <v>534.6</v>
      </c>
      <c r="M91" s="116">
        <f t="shared" ref="M91:M92" si="56">IF(E91="","",I91+J91)</f>
        <v>5</v>
      </c>
      <c r="N91" s="113">
        <f t="shared" ref="N91:N92" si="57">IF(E91="","",M91*G91)</f>
        <v>891.00000000000011</v>
      </c>
      <c r="O91" s="100"/>
      <c r="P91" s="101"/>
      <c r="Q91" s="101"/>
      <c r="R91" s="101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1"/>
      <c r="AD91" s="101"/>
      <c r="AE91" s="101"/>
      <c r="AF91" s="101"/>
      <c r="AG91" s="101"/>
      <c r="AH91" s="101"/>
      <c r="AI91" s="101"/>
      <c r="AJ91" s="101"/>
      <c r="AK91" s="101"/>
      <c r="AL91" s="101"/>
      <c r="AM91" s="101"/>
      <c r="AN91" s="101"/>
      <c r="AO91" s="101"/>
      <c r="AP91" s="101"/>
      <c r="AQ91" s="101"/>
      <c r="AR91" s="101"/>
      <c r="AS91" s="101"/>
      <c r="AT91" s="101"/>
      <c r="AU91" s="101"/>
      <c r="AV91" s="101"/>
      <c r="AW91" s="101"/>
      <c r="AX91" s="101"/>
      <c r="AY91" s="101"/>
      <c r="AZ91" s="101"/>
      <c r="BA91" s="101"/>
      <c r="BB91" s="101"/>
      <c r="BC91" s="101"/>
      <c r="BD91" s="101"/>
      <c r="BE91" s="101"/>
      <c r="BF91" s="101"/>
      <c r="BG91" s="101"/>
      <c r="BH91" s="101"/>
      <c r="BI91" s="101"/>
      <c r="BJ91" s="101"/>
      <c r="BK91" s="101"/>
      <c r="BL91" s="101"/>
      <c r="BM91" s="101"/>
      <c r="BN91" s="101"/>
      <c r="BO91" s="101"/>
      <c r="BP91" s="101"/>
      <c r="BQ91" s="101"/>
      <c r="BR91" s="101"/>
    </row>
    <row r="92" spans="1:70" s="104" customFormat="1" ht="16" thickBot="1" x14ac:dyDescent="0.4">
      <c r="A92" s="10">
        <f>IF(E92&lt;&gt;"",1+MAX($A$8:A91),"")</f>
        <v>50</v>
      </c>
      <c r="B92" s="224" t="s">
        <v>118</v>
      </c>
      <c r="C92" s="225"/>
      <c r="D92" s="223" t="s">
        <v>120</v>
      </c>
      <c r="E92" s="222">
        <v>508</v>
      </c>
      <c r="F92" s="32">
        <f t="shared" si="52"/>
        <v>0.1</v>
      </c>
      <c r="G92" s="58">
        <f t="shared" si="53"/>
        <v>558.80000000000007</v>
      </c>
      <c r="H92" s="98" t="s">
        <v>121</v>
      </c>
      <c r="I92" s="175">
        <v>3</v>
      </c>
      <c r="J92" s="175">
        <v>4</v>
      </c>
      <c r="K92" s="117">
        <f t="shared" si="54"/>
        <v>1676.4</v>
      </c>
      <c r="L92" s="114">
        <f t="shared" si="55"/>
        <v>2235.2000000000003</v>
      </c>
      <c r="M92" s="116">
        <f t="shared" si="56"/>
        <v>7</v>
      </c>
      <c r="N92" s="113">
        <f t="shared" si="57"/>
        <v>3911.6000000000004</v>
      </c>
      <c r="O92" s="100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1"/>
      <c r="AD92" s="101"/>
      <c r="AE92" s="101"/>
      <c r="AF92" s="101"/>
      <c r="AG92" s="101"/>
      <c r="AH92" s="101"/>
      <c r="AI92" s="101"/>
      <c r="AJ92" s="101"/>
      <c r="AK92" s="101"/>
      <c r="AL92" s="101"/>
      <c r="AM92" s="101"/>
      <c r="AN92" s="101"/>
      <c r="AO92" s="101"/>
      <c r="AP92" s="101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101"/>
      <c r="BB92" s="101"/>
      <c r="BC92" s="101"/>
      <c r="BD92" s="101"/>
      <c r="BE92" s="101"/>
      <c r="BF92" s="101"/>
      <c r="BG92" s="101"/>
      <c r="BH92" s="101"/>
      <c r="BI92" s="101"/>
      <c r="BJ92" s="101"/>
      <c r="BK92" s="101"/>
      <c r="BL92" s="101"/>
      <c r="BM92" s="101"/>
      <c r="BN92" s="101"/>
      <c r="BO92" s="101"/>
      <c r="BP92" s="101"/>
      <c r="BQ92" s="101"/>
      <c r="BR92" s="101"/>
    </row>
    <row r="93" spans="1:70" ht="16" thickBot="1" x14ac:dyDescent="0.4">
      <c r="A93" s="10" t="str">
        <f>IF(E93&lt;&gt;"",1+MAX($A$8:A92),"")</f>
        <v/>
      </c>
      <c r="B93" s="37"/>
      <c r="C93" s="12"/>
      <c r="D93" s="133" t="s">
        <v>67</v>
      </c>
      <c r="E93" s="125"/>
      <c r="F93" s="84"/>
      <c r="G93" s="84"/>
      <c r="H93" s="85"/>
      <c r="I93" s="86"/>
      <c r="J93" s="86"/>
      <c r="K93" s="190">
        <f>SUM(K91:K92)</f>
        <v>2032.8000000000002</v>
      </c>
      <c r="L93" s="190">
        <f>SUM(L91:L92)</f>
        <v>2769.8</v>
      </c>
      <c r="M93" s="120"/>
      <c r="N93" s="119"/>
      <c r="O93" s="118">
        <f>SUM(N91:N92)</f>
        <v>4802.6000000000004</v>
      </c>
      <c r="P93" s="101"/>
      <c r="Q93" s="101"/>
      <c r="R93" s="101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1"/>
      <c r="AD93" s="101"/>
      <c r="AE93" s="101"/>
      <c r="AF93" s="101"/>
      <c r="AG93" s="101"/>
      <c r="AH93" s="101"/>
      <c r="AI93" s="101"/>
      <c r="AJ93" s="101"/>
    </row>
    <row r="94" spans="1:70" x14ac:dyDescent="0.35">
      <c r="A94" s="10" t="str">
        <f>IF(E94&lt;&gt;"",1+MAX($A$8:A93),"")</f>
        <v/>
      </c>
      <c r="B94" s="50"/>
      <c r="C94" s="38"/>
      <c r="D94" s="134"/>
      <c r="E94" s="126"/>
      <c r="F94" s="33"/>
      <c r="G94" s="39"/>
      <c r="H94" s="42"/>
      <c r="I94" s="47"/>
      <c r="J94" s="47"/>
      <c r="K94" s="60"/>
      <c r="L94" s="60"/>
      <c r="M94" s="60"/>
      <c r="N94" s="60"/>
      <c r="O94" s="36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1"/>
      <c r="AD94" s="101"/>
      <c r="AE94" s="101"/>
      <c r="AF94" s="101"/>
      <c r="AG94" s="101"/>
      <c r="AH94" s="101"/>
      <c r="AI94" s="101"/>
      <c r="AJ94" s="101"/>
    </row>
    <row r="95" spans="1:70" ht="16" thickBot="1" x14ac:dyDescent="0.4">
      <c r="A95" s="10" t="str">
        <f>IF(E95&lt;&gt;"",1+MAX($A$8:A94),"")</f>
        <v/>
      </c>
      <c r="B95" s="34"/>
      <c r="C95" s="177"/>
      <c r="D95" s="171" t="s">
        <v>68</v>
      </c>
      <c r="E95" s="172"/>
      <c r="F95" s="173"/>
      <c r="G95" s="43"/>
      <c r="H95" s="42"/>
      <c r="I95" s="47"/>
      <c r="J95" s="47"/>
      <c r="K95" s="61"/>
      <c r="L95" s="61"/>
      <c r="M95" s="61"/>
      <c r="N95" s="61"/>
      <c r="O95" s="36"/>
      <c r="P95" s="101"/>
      <c r="Q95" s="101"/>
      <c r="R95" s="101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1"/>
      <c r="AD95" s="101"/>
      <c r="AE95" s="101"/>
      <c r="AF95" s="101"/>
      <c r="AG95" s="101"/>
      <c r="AH95" s="101"/>
      <c r="AI95" s="101"/>
      <c r="AJ95" s="101"/>
    </row>
    <row r="96" spans="1:70" s="104" customFormat="1" x14ac:dyDescent="0.35">
      <c r="A96" s="10">
        <f>IF(E96&lt;&gt;"",1+MAX($A$8:A95),"")</f>
        <v>51</v>
      </c>
      <c r="B96" s="224" t="s">
        <v>112</v>
      </c>
      <c r="C96" s="225"/>
      <c r="D96" s="223" t="s">
        <v>122</v>
      </c>
      <c r="E96" s="222">
        <v>39</v>
      </c>
      <c r="F96" s="32">
        <f t="shared" ref="F96:F102" si="58">IF(E96="","",10%)</f>
        <v>0.1</v>
      </c>
      <c r="G96" s="58">
        <f t="shared" ref="G96:G102" si="59">IF(E96="","",E96*(1+F96))</f>
        <v>42.900000000000006</v>
      </c>
      <c r="H96" s="98" t="s">
        <v>129</v>
      </c>
      <c r="I96" s="175">
        <v>4</v>
      </c>
      <c r="J96" s="175">
        <v>5</v>
      </c>
      <c r="K96" s="117">
        <f t="shared" ref="K96:K102" si="60">IF(E96="","",G96*I96)</f>
        <v>171.60000000000002</v>
      </c>
      <c r="L96" s="114">
        <f t="shared" ref="L96:L102" si="61">IF(E96="","",G96*J96)</f>
        <v>214.50000000000003</v>
      </c>
      <c r="M96" s="116">
        <f t="shared" ref="M96:M102" si="62">IF(E96="","",I96+J96)</f>
        <v>9</v>
      </c>
      <c r="N96" s="113">
        <f t="shared" ref="N96:N102" si="63">IF(E96="","",M96*G96)</f>
        <v>386.1</v>
      </c>
      <c r="O96" s="100"/>
      <c r="P96" s="101"/>
      <c r="Q96" s="101"/>
      <c r="R96" s="101"/>
      <c r="S96" s="101"/>
      <c r="T96" s="101"/>
      <c r="U96" s="101"/>
      <c r="V96" s="101"/>
      <c r="W96" s="101"/>
      <c r="X96" s="101"/>
      <c r="Y96" s="101"/>
      <c r="Z96" s="101"/>
      <c r="AA96" s="101"/>
      <c r="AB96" s="101"/>
      <c r="AC96" s="101"/>
      <c r="AD96" s="101"/>
      <c r="AE96" s="101"/>
      <c r="AF96" s="101"/>
      <c r="AG96" s="101"/>
      <c r="AH96" s="101"/>
      <c r="AI96" s="101"/>
      <c r="AJ96" s="101"/>
      <c r="AK96" s="101"/>
      <c r="AL96" s="101"/>
      <c r="AM96" s="101"/>
      <c r="AN96" s="101"/>
      <c r="AO96" s="101"/>
      <c r="AP96" s="101"/>
      <c r="AQ96" s="101"/>
      <c r="AR96" s="101"/>
      <c r="AS96" s="101"/>
      <c r="AT96" s="101"/>
      <c r="AU96" s="101"/>
      <c r="AV96" s="101"/>
      <c r="AW96" s="101"/>
      <c r="AX96" s="101"/>
      <c r="AY96" s="101"/>
      <c r="AZ96" s="101"/>
      <c r="BA96" s="101"/>
      <c r="BB96" s="101"/>
      <c r="BC96" s="101"/>
      <c r="BD96" s="101"/>
      <c r="BE96" s="101"/>
      <c r="BF96" s="101"/>
      <c r="BG96" s="101"/>
      <c r="BH96" s="101"/>
      <c r="BI96" s="101"/>
      <c r="BJ96" s="101"/>
      <c r="BK96" s="101"/>
      <c r="BL96" s="101"/>
      <c r="BM96" s="101"/>
      <c r="BN96" s="101"/>
      <c r="BO96" s="101"/>
      <c r="BP96" s="101"/>
      <c r="BQ96" s="101"/>
      <c r="BR96" s="101"/>
    </row>
    <row r="97" spans="1:70" s="104" customFormat="1" x14ac:dyDescent="0.35">
      <c r="A97" s="10">
        <f>IF(E97&lt;&gt;"",1+MAX($A$8:A96),"")</f>
        <v>52</v>
      </c>
      <c r="B97" s="224" t="s">
        <v>112</v>
      </c>
      <c r="C97" s="225"/>
      <c r="D97" s="223" t="s">
        <v>123</v>
      </c>
      <c r="E97" s="222">
        <v>388</v>
      </c>
      <c r="F97" s="32">
        <f t="shared" si="58"/>
        <v>0.1</v>
      </c>
      <c r="G97" s="58">
        <f t="shared" si="59"/>
        <v>426.8</v>
      </c>
      <c r="H97" s="98" t="s">
        <v>121</v>
      </c>
      <c r="I97" s="175">
        <v>2</v>
      </c>
      <c r="J97" s="175">
        <v>3</v>
      </c>
      <c r="K97" s="117">
        <f t="shared" si="60"/>
        <v>853.6</v>
      </c>
      <c r="L97" s="114">
        <f t="shared" si="61"/>
        <v>1280.4000000000001</v>
      </c>
      <c r="M97" s="116">
        <f t="shared" si="62"/>
        <v>5</v>
      </c>
      <c r="N97" s="113">
        <f t="shared" si="63"/>
        <v>2134</v>
      </c>
      <c r="O97" s="100"/>
      <c r="P97" s="101"/>
      <c r="Q97" s="101"/>
      <c r="R97" s="101"/>
      <c r="S97" s="101"/>
      <c r="T97" s="101"/>
      <c r="U97" s="101"/>
      <c r="V97" s="101"/>
      <c r="W97" s="101"/>
      <c r="X97" s="101"/>
      <c r="Y97" s="101"/>
      <c r="Z97" s="101"/>
      <c r="AA97" s="101"/>
      <c r="AB97" s="101"/>
      <c r="AC97" s="101"/>
      <c r="AD97" s="101"/>
      <c r="AE97" s="101"/>
      <c r="AF97" s="101"/>
      <c r="AG97" s="101"/>
      <c r="AH97" s="101"/>
      <c r="AI97" s="101"/>
      <c r="AJ97" s="101"/>
      <c r="AK97" s="101"/>
      <c r="AL97" s="101"/>
      <c r="AM97" s="101"/>
      <c r="AN97" s="101"/>
      <c r="AO97" s="101"/>
      <c r="AP97" s="101"/>
      <c r="AQ97" s="101"/>
      <c r="AR97" s="101"/>
      <c r="AS97" s="101"/>
      <c r="AT97" s="101"/>
      <c r="AU97" s="101"/>
      <c r="AV97" s="101"/>
      <c r="AW97" s="101"/>
      <c r="AX97" s="101"/>
      <c r="AY97" s="101"/>
      <c r="AZ97" s="101"/>
      <c r="BA97" s="101"/>
      <c r="BB97" s="101"/>
      <c r="BC97" s="101"/>
      <c r="BD97" s="101"/>
      <c r="BE97" s="101"/>
      <c r="BF97" s="101"/>
      <c r="BG97" s="101"/>
      <c r="BH97" s="101"/>
      <c r="BI97" s="101"/>
      <c r="BJ97" s="101"/>
      <c r="BK97" s="101"/>
      <c r="BL97" s="101"/>
      <c r="BM97" s="101"/>
      <c r="BN97" s="101"/>
      <c r="BO97" s="101"/>
      <c r="BP97" s="101"/>
      <c r="BQ97" s="101"/>
      <c r="BR97" s="101"/>
    </row>
    <row r="98" spans="1:70" s="104" customFormat="1" x14ac:dyDescent="0.35">
      <c r="A98" s="10">
        <f>IF(E98&lt;&gt;"",1+MAX($A$8:A97),"")</f>
        <v>53</v>
      </c>
      <c r="B98" s="224" t="s">
        <v>112</v>
      </c>
      <c r="C98" s="225"/>
      <c r="D98" s="223" t="s">
        <v>124</v>
      </c>
      <c r="E98" s="222">
        <v>304</v>
      </c>
      <c r="F98" s="32">
        <f t="shared" ref="F98:F99" si="64">IF(E98="","",10%)</f>
        <v>0.1</v>
      </c>
      <c r="G98" s="58">
        <f t="shared" ref="G98:G99" si="65">IF(E98="","",E98*(1+F98))</f>
        <v>334.40000000000003</v>
      </c>
      <c r="H98" s="98" t="s">
        <v>121</v>
      </c>
      <c r="I98" s="175">
        <v>2</v>
      </c>
      <c r="J98" s="175">
        <v>3</v>
      </c>
      <c r="K98" s="117">
        <f t="shared" ref="K98:K99" si="66">IF(E98="","",G98*I98)</f>
        <v>668.80000000000007</v>
      </c>
      <c r="L98" s="114">
        <f t="shared" ref="L98:L99" si="67">IF(E98="","",G98*J98)</f>
        <v>1003.2</v>
      </c>
      <c r="M98" s="116">
        <f t="shared" ref="M98:M99" si="68">IF(E98="","",I98+J98)</f>
        <v>5</v>
      </c>
      <c r="N98" s="113">
        <f t="shared" ref="N98:N99" si="69">IF(E98="","",M98*G98)</f>
        <v>1672.0000000000002</v>
      </c>
      <c r="O98" s="100"/>
      <c r="P98" s="101"/>
      <c r="Q98" s="101"/>
      <c r="R98" s="101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1"/>
      <c r="AD98" s="101"/>
      <c r="AE98" s="101"/>
      <c r="AF98" s="101"/>
      <c r="AG98" s="101"/>
      <c r="AH98" s="101"/>
      <c r="AI98" s="101"/>
      <c r="AJ98" s="101"/>
      <c r="AK98" s="101"/>
      <c r="AL98" s="101"/>
      <c r="AM98" s="101"/>
      <c r="AN98" s="101"/>
      <c r="AO98" s="101"/>
      <c r="AP98" s="101"/>
      <c r="AQ98" s="101"/>
      <c r="AR98" s="101"/>
      <c r="AS98" s="101"/>
      <c r="AT98" s="101"/>
      <c r="AU98" s="101"/>
      <c r="AV98" s="101"/>
      <c r="AW98" s="101"/>
      <c r="AX98" s="101"/>
      <c r="AY98" s="101"/>
      <c r="AZ98" s="101"/>
      <c r="BA98" s="101"/>
      <c r="BB98" s="101"/>
      <c r="BC98" s="101"/>
      <c r="BD98" s="101"/>
      <c r="BE98" s="101"/>
      <c r="BF98" s="101"/>
      <c r="BG98" s="101"/>
      <c r="BH98" s="101"/>
      <c r="BI98" s="101"/>
      <c r="BJ98" s="101"/>
      <c r="BK98" s="101"/>
      <c r="BL98" s="101"/>
      <c r="BM98" s="101"/>
      <c r="BN98" s="101"/>
      <c r="BO98" s="101"/>
      <c r="BP98" s="101"/>
      <c r="BQ98" s="101"/>
      <c r="BR98" s="101"/>
    </row>
    <row r="99" spans="1:70" s="104" customFormat="1" x14ac:dyDescent="0.35">
      <c r="A99" s="10">
        <f>IF(E99&lt;&gt;"",1+MAX($A$8:A98),"")</f>
        <v>54</v>
      </c>
      <c r="B99" s="224" t="s">
        <v>112</v>
      </c>
      <c r="C99" s="225"/>
      <c r="D99" s="223" t="s">
        <v>125</v>
      </c>
      <c r="E99" s="222">
        <v>71</v>
      </c>
      <c r="F99" s="32">
        <f t="shared" si="64"/>
        <v>0.1</v>
      </c>
      <c r="G99" s="58">
        <f t="shared" si="65"/>
        <v>78.100000000000009</v>
      </c>
      <c r="H99" s="98" t="s">
        <v>121</v>
      </c>
      <c r="I99" s="175">
        <v>3</v>
      </c>
      <c r="J99" s="175">
        <v>4</v>
      </c>
      <c r="K99" s="117">
        <f t="shared" si="66"/>
        <v>234.3</v>
      </c>
      <c r="L99" s="114">
        <f t="shared" si="67"/>
        <v>312.40000000000003</v>
      </c>
      <c r="M99" s="116">
        <f t="shared" si="68"/>
        <v>7</v>
      </c>
      <c r="N99" s="113">
        <f t="shared" si="69"/>
        <v>546.70000000000005</v>
      </c>
      <c r="O99" s="100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1"/>
      <c r="AD99" s="101"/>
      <c r="AE99" s="101"/>
      <c r="AF99" s="101"/>
      <c r="AG99" s="101"/>
      <c r="AH99" s="101"/>
      <c r="AI99" s="101"/>
      <c r="AJ99" s="101"/>
      <c r="AK99" s="101"/>
      <c r="AL99" s="101"/>
      <c r="AM99" s="101"/>
      <c r="AN99" s="101"/>
      <c r="AO99" s="101"/>
      <c r="AP99" s="101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1"/>
      <c r="BB99" s="101"/>
      <c r="BC99" s="101"/>
      <c r="BD99" s="101"/>
      <c r="BE99" s="101"/>
      <c r="BF99" s="101"/>
      <c r="BG99" s="101"/>
      <c r="BH99" s="101"/>
      <c r="BI99" s="101"/>
      <c r="BJ99" s="101"/>
      <c r="BK99" s="101"/>
      <c r="BL99" s="101"/>
      <c r="BM99" s="101"/>
      <c r="BN99" s="101"/>
      <c r="BO99" s="101"/>
      <c r="BP99" s="101"/>
      <c r="BQ99" s="101"/>
      <c r="BR99" s="101"/>
    </row>
    <row r="100" spans="1:70" s="104" customFormat="1" x14ac:dyDescent="0.35">
      <c r="A100" s="10">
        <f>IF(E100&lt;&gt;"",1+MAX($A$8:A97),"")</f>
        <v>53</v>
      </c>
      <c r="B100" s="224" t="s">
        <v>112</v>
      </c>
      <c r="C100" s="225"/>
      <c r="D100" s="223" t="s">
        <v>126</v>
      </c>
      <c r="E100" s="222">
        <v>42</v>
      </c>
      <c r="F100" s="32">
        <f t="shared" si="58"/>
        <v>0.1</v>
      </c>
      <c r="G100" s="58">
        <f t="shared" si="59"/>
        <v>46.2</v>
      </c>
      <c r="H100" s="98" t="s">
        <v>121</v>
      </c>
      <c r="I100" s="175">
        <v>3</v>
      </c>
      <c r="J100" s="175">
        <v>4</v>
      </c>
      <c r="K100" s="117">
        <f t="shared" si="60"/>
        <v>138.60000000000002</v>
      </c>
      <c r="L100" s="114">
        <f t="shared" si="61"/>
        <v>184.8</v>
      </c>
      <c r="M100" s="116">
        <f t="shared" si="62"/>
        <v>7</v>
      </c>
      <c r="N100" s="113">
        <f t="shared" si="63"/>
        <v>323.40000000000003</v>
      </c>
      <c r="O100" s="100"/>
      <c r="P100" s="101"/>
      <c r="Q100" s="101"/>
      <c r="R100" s="101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1"/>
      <c r="AD100" s="101"/>
      <c r="AE100" s="101"/>
      <c r="AF100" s="101"/>
      <c r="AG100" s="101"/>
      <c r="AH100" s="101"/>
      <c r="AI100" s="101"/>
      <c r="AJ100" s="101"/>
      <c r="AK100" s="101"/>
      <c r="AL100" s="101"/>
      <c r="AM100" s="101"/>
      <c r="AN100" s="101"/>
      <c r="AO100" s="101"/>
      <c r="AP100" s="101"/>
      <c r="AQ100" s="101"/>
      <c r="AR100" s="101"/>
      <c r="AS100" s="101"/>
      <c r="AT100" s="101"/>
      <c r="AU100" s="101"/>
      <c r="AV100" s="101"/>
      <c r="AW100" s="101"/>
      <c r="AX100" s="101"/>
      <c r="AY100" s="101"/>
      <c r="AZ100" s="101"/>
      <c r="BA100" s="101"/>
      <c r="BB100" s="101"/>
      <c r="BC100" s="101"/>
      <c r="BD100" s="101"/>
      <c r="BE100" s="101"/>
      <c r="BF100" s="101"/>
      <c r="BG100" s="101"/>
      <c r="BH100" s="101"/>
      <c r="BI100" s="101"/>
      <c r="BJ100" s="101"/>
      <c r="BK100" s="101"/>
      <c r="BL100" s="101"/>
      <c r="BM100" s="101"/>
      <c r="BN100" s="101"/>
      <c r="BO100" s="101"/>
      <c r="BP100" s="101"/>
      <c r="BQ100" s="101"/>
      <c r="BR100" s="101"/>
    </row>
    <row r="101" spans="1:70" s="104" customFormat="1" x14ac:dyDescent="0.35">
      <c r="A101" s="10">
        <f>IF(E101&lt;&gt;"",1+MAX($A$8:A96),"")</f>
        <v>52</v>
      </c>
      <c r="B101" s="224" t="s">
        <v>112</v>
      </c>
      <c r="C101" s="225"/>
      <c r="D101" s="223" t="s">
        <v>127</v>
      </c>
      <c r="E101" s="222">
        <v>315</v>
      </c>
      <c r="F101" s="32">
        <f t="shared" si="58"/>
        <v>0.1</v>
      </c>
      <c r="G101" s="58">
        <f t="shared" si="59"/>
        <v>346.5</v>
      </c>
      <c r="H101" s="98" t="s">
        <v>121</v>
      </c>
      <c r="I101" s="175">
        <v>3</v>
      </c>
      <c r="J101" s="175">
        <v>4</v>
      </c>
      <c r="K101" s="117">
        <f t="shared" si="60"/>
        <v>1039.5</v>
      </c>
      <c r="L101" s="114">
        <f t="shared" si="61"/>
        <v>1386</v>
      </c>
      <c r="M101" s="116">
        <f t="shared" si="62"/>
        <v>7</v>
      </c>
      <c r="N101" s="113">
        <f t="shared" si="63"/>
        <v>2425.5</v>
      </c>
      <c r="O101" s="100"/>
      <c r="P101" s="101"/>
      <c r="Q101" s="101"/>
      <c r="R101" s="101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1"/>
      <c r="AD101" s="101"/>
      <c r="AE101" s="101"/>
      <c r="AF101" s="101"/>
      <c r="AG101" s="101"/>
      <c r="AH101" s="101"/>
      <c r="AI101" s="101"/>
      <c r="AJ101" s="101"/>
      <c r="AK101" s="101"/>
      <c r="AL101" s="101"/>
      <c r="AM101" s="101"/>
      <c r="AN101" s="101"/>
      <c r="AO101" s="101"/>
      <c r="AP101" s="101"/>
      <c r="AQ101" s="101"/>
      <c r="AR101" s="101"/>
      <c r="AS101" s="101"/>
      <c r="AT101" s="101"/>
      <c r="AU101" s="101"/>
      <c r="AV101" s="101"/>
      <c r="AW101" s="101"/>
      <c r="AX101" s="101"/>
      <c r="AY101" s="101"/>
      <c r="AZ101" s="101"/>
      <c r="BA101" s="101"/>
      <c r="BB101" s="101"/>
      <c r="BC101" s="101"/>
      <c r="BD101" s="101"/>
      <c r="BE101" s="101"/>
      <c r="BF101" s="101"/>
      <c r="BG101" s="101"/>
      <c r="BH101" s="101"/>
      <c r="BI101" s="101"/>
      <c r="BJ101" s="101"/>
      <c r="BK101" s="101"/>
      <c r="BL101" s="101"/>
      <c r="BM101" s="101"/>
      <c r="BN101" s="101"/>
      <c r="BO101" s="101"/>
      <c r="BP101" s="101"/>
      <c r="BQ101" s="101"/>
      <c r="BR101" s="101"/>
    </row>
    <row r="102" spans="1:70" s="104" customFormat="1" x14ac:dyDescent="0.35">
      <c r="A102" s="10">
        <f>IF(E102&lt;&gt;"",1+MAX($A$8:A101),"")</f>
        <v>55</v>
      </c>
      <c r="B102" s="224" t="s">
        <v>112</v>
      </c>
      <c r="C102" s="225"/>
      <c r="D102" s="223" t="s">
        <v>128</v>
      </c>
      <c r="E102" s="222">
        <v>102</v>
      </c>
      <c r="F102" s="32">
        <f t="shared" si="58"/>
        <v>0.1</v>
      </c>
      <c r="G102" s="58">
        <f t="shared" si="59"/>
        <v>112.2</v>
      </c>
      <c r="H102" s="98" t="s">
        <v>121</v>
      </c>
      <c r="I102" s="175">
        <v>3</v>
      </c>
      <c r="J102" s="175">
        <v>4</v>
      </c>
      <c r="K102" s="117">
        <f t="shared" si="60"/>
        <v>336.6</v>
      </c>
      <c r="L102" s="114">
        <f t="shared" si="61"/>
        <v>448.8</v>
      </c>
      <c r="M102" s="116">
        <f t="shared" si="62"/>
        <v>7</v>
      </c>
      <c r="N102" s="113">
        <f t="shared" si="63"/>
        <v>785.4</v>
      </c>
      <c r="O102" s="100"/>
      <c r="P102" s="101"/>
      <c r="Q102" s="101"/>
      <c r="R102" s="101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1"/>
      <c r="AD102" s="101"/>
      <c r="AE102" s="101"/>
      <c r="AF102" s="101"/>
      <c r="AG102" s="101"/>
      <c r="AH102" s="101"/>
      <c r="AI102" s="101"/>
      <c r="AJ102" s="101"/>
      <c r="AK102" s="101"/>
      <c r="AL102" s="101"/>
      <c r="AM102" s="101"/>
      <c r="AN102" s="101"/>
      <c r="AO102" s="101"/>
      <c r="AP102" s="101"/>
      <c r="AQ102" s="101"/>
      <c r="AR102" s="101"/>
      <c r="AS102" s="101"/>
      <c r="AT102" s="101"/>
      <c r="AU102" s="101"/>
      <c r="AV102" s="101"/>
      <c r="AW102" s="101"/>
      <c r="AX102" s="101"/>
      <c r="AY102" s="101"/>
      <c r="AZ102" s="101"/>
      <c r="BA102" s="101"/>
      <c r="BB102" s="101"/>
      <c r="BC102" s="101"/>
      <c r="BD102" s="101"/>
      <c r="BE102" s="101"/>
      <c r="BF102" s="101"/>
      <c r="BG102" s="101"/>
      <c r="BH102" s="101"/>
      <c r="BI102" s="101"/>
      <c r="BJ102" s="101"/>
      <c r="BK102" s="101"/>
      <c r="BL102" s="101"/>
      <c r="BM102" s="101"/>
      <c r="BN102" s="101"/>
      <c r="BO102" s="101"/>
      <c r="BP102" s="101"/>
      <c r="BQ102" s="101"/>
      <c r="BR102" s="101"/>
    </row>
    <row r="103" spans="1:70" s="104" customFormat="1" ht="16" thickBot="1" x14ac:dyDescent="0.4">
      <c r="A103" s="10" t="str">
        <f>IF(E103&lt;&gt;"",1+MAX($A$8:A102),"")</f>
        <v/>
      </c>
      <c r="B103" s="102"/>
      <c r="C103" s="103"/>
      <c r="D103" s="95"/>
      <c r="E103" s="31"/>
      <c r="F103" s="96"/>
      <c r="G103" s="97"/>
      <c r="H103" s="98"/>
      <c r="I103" s="111"/>
      <c r="J103" s="111"/>
      <c r="K103" s="117"/>
      <c r="L103" s="114"/>
      <c r="M103" s="116"/>
      <c r="N103" s="113"/>
      <c r="O103" s="100"/>
      <c r="P103" s="101"/>
      <c r="Q103" s="101"/>
      <c r="R103" s="101"/>
      <c r="S103" s="101"/>
      <c r="T103" s="101"/>
      <c r="U103" s="101"/>
      <c r="V103" s="101"/>
      <c r="W103" s="101"/>
      <c r="X103" s="101"/>
      <c r="Y103" s="101"/>
      <c r="Z103" s="101"/>
      <c r="AA103" s="101"/>
      <c r="AB103" s="101"/>
      <c r="AC103" s="101"/>
      <c r="AD103" s="101"/>
      <c r="AE103" s="101"/>
      <c r="AF103" s="101"/>
      <c r="AG103" s="101"/>
      <c r="AH103" s="101"/>
      <c r="AI103" s="101"/>
      <c r="AJ103" s="101"/>
      <c r="AK103" s="101"/>
      <c r="AL103" s="101"/>
      <c r="AM103" s="101"/>
      <c r="AN103" s="101"/>
      <c r="AO103" s="101"/>
      <c r="AP103" s="101"/>
      <c r="AQ103" s="101"/>
      <c r="AR103" s="101"/>
      <c r="AS103" s="101"/>
      <c r="AT103" s="101"/>
      <c r="AU103" s="101"/>
      <c r="AV103" s="101"/>
      <c r="AW103" s="101"/>
      <c r="AX103" s="101"/>
      <c r="AY103" s="101"/>
      <c r="AZ103" s="101"/>
      <c r="BA103" s="101"/>
      <c r="BB103" s="101"/>
      <c r="BC103" s="101"/>
      <c r="BD103" s="101"/>
      <c r="BE103" s="101"/>
    </row>
    <row r="104" spans="1:70" ht="16" thickBot="1" x14ac:dyDescent="0.4">
      <c r="A104" s="10" t="str">
        <f>IF(E104&lt;&gt;"",1+MAX($A$8:A103),"")</f>
        <v/>
      </c>
      <c r="B104" s="37"/>
      <c r="C104" s="12"/>
      <c r="D104" s="133" t="s">
        <v>69</v>
      </c>
      <c r="E104" s="125"/>
      <c r="F104" s="84"/>
      <c r="G104" s="84"/>
      <c r="H104" s="85"/>
      <c r="I104" s="86"/>
      <c r="J104" s="86"/>
      <c r="K104" s="190">
        <f>SUM(K96:K103)</f>
        <v>3443</v>
      </c>
      <c r="L104" s="190">
        <f>SUM(L96:L103)</f>
        <v>4830.1000000000013</v>
      </c>
      <c r="M104" s="120"/>
      <c r="N104" s="119"/>
      <c r="O104" s="118">
        <f>SUM(N96:N103)</f>
        <v>8273.1</v>
      </c>
      <c r="P104" s="101"/>
      <c r="Q104" s="101"/>
      <c r="R104" s="101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1"/>
      <c r="AD104" s="101"/>
      <c r="AE104" s="101"/>
      <c r="AF104" s="101"/>
      <c r="AG104" s="101"/>
      <c r="AH104" s="101"/>
      <c r="AI104" s="101"/>
      <c r="AJ104" s="101"/>
    </row>
    <row r="105" spans="1:70" ht="16" thickBot="1" x14ac:dyDescent="0.4">
      <c r="A105" s="10" t="str">
        <f>IF(E105&lt;&gt;"",1+MAX($A$8:A104),"")</f>
        <v/>
      </c>
      <c r="B105" s="50"/>
      <c r="C105" s="38"/>
      <c r="D105" s="134"/>
      <c r="E105" s="126"/>
      <c r="F105" s="33"/>
      <c r="G105" s="39"/>
      <c r="H105" s="42"/>
      <c r="I105" s="47"/>
      <c r="J105" s="47"/>
      <c r="K105" s="60"/>
      <c r="L105" s="60"/>
      <c r="M105" s="60"/>
      <c r="N105" s="60"/>
      <c r="O105" s="36"/>
      <c r="P105" s="101"/>
      <c r="Q105" s="101"/>
      <c r="R105" s="101"/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1"/>
      <c r="AD105" s="101"/>
      <c r="AE105" s="101"/>
      <c r="AF105" s="101"/>
      <c r="AG105" s="101"/>
      <c r="AH105" s="101"/>
      <c r="AI105" s="101"/>
      <c r="AJ105" s="101"/>
    </row>
    <row r="106" spans="1:70" ht="16" thickBot="1" x14ac:dyDescent="0.4">
      <c r="A106" s="10" t="str">
        <f>IF(E106&lt;&gt;"",1+MAX($A$8:A105),"")</f>
        <v/>
      </c>
      <c r="B106" s="34"/>
      <c r="C106" s="177"/>
      <c r="D106" s="171" t="s">
        <v>70</v>
      </c>
      <c r="E106" s="172"/>
      <c r="F106" s="173"/>
      <c r="G106" s="43"/>
      <c r="H106" s="42"/>
      <c r="I106" s="47"/>
      <c r="J106" s="47"/>
      <c r="K106" s="61"/>
      <c r="L106" s="61"/>
      <c r="M106" s="61"/>
      <c r="N106" s="61"/>
      <c r="O106" s="36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1"/>
      <c r="AD106" s="101"/>
      <c r="AE106" s="101"/>
      <c r="AF106" s="101"/>
      <c r="AG106" s="101"/>
      <c r="AH106" s="101"/>
      <c r="AI106" s="101"/>
      <c r="AJ106" s="101"/>
    </row>
    <row r="107" spans="1:70" s="104" customFormat="1" ht="15.75" customHeight="1" x14ac:dyDescent="0.35">
      <c r="A107" s="10">
        <f>IF(E107&lt;&gt;"",1+MAX($A$8:A106),"")</f>
        <v>56</v>
      </c>
      <c r="B107" s="249" t="s">
        <v>338</v>
      </c>
      <c r="C107" s="103"/>
      <c r="D107" s="231" t="s">
        <v>320</v>
      </c>
      <c r="E107" s="230">
        <v>6</v>
      </c>
      <c r="F107" s="32">
        <v>0</v>
      </c>
      <c r="G107" s="58">
        <f t="shared" ref="G107:G113" si="70">IF(E107="","",E107*(1+F107))</f>
        <v>6</v>
      </c>
      <c r="H107" s="230" t="s">
        <v>117</v>
      </c>
      <c r="I107" s="175">
        <v>80</v>
      </c>
      <c r="J107" s="175">
        <v>120</v>
      </c>
      <c r="K107" s="117">
        <f t="shared" ref="K107:K113" si="71">IF(E107="","",G107*I107)</f>
        <v>480</v>
      </c>
      <c r="L107" s="114">
        <f t="shared" ref="L107:L113" si="72">IF(E107="","",G107*J107)</f>
        <v>720</v>
      </c>
      <c r="M107" s="116">
        <f t="shared" ref="M107:M113" si="73">IF(E107="","",I107+J107)</f>
        <v>200</v>
      </c>
      <c r="N107" s="113">
        <f t="shared" ref="N107:N113" si="74">IF(E107="","",M107*G107)</f>
        <v>1200</v>
      </c>
      <c r="O107" s="100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  <c r="AC107" s="101"/>
      <c r="AD107" s="101"/>
      <c r="AE107" s="101"/>
      <c r="AF107" s="101"/>
      <c r="AG107" s="101"/>
      <c r="AH107" s="101"/>
      <c r="AI107" s="101"/>
      <c r="AJ107" s="101"/>
      <c r="AK107" s="101"/>
      <c r="AL107" s="101"/>
      <c r="AM107" s="101"/>
      <c r="AN107" s="101"/>
      <c r="AO107" s="101"/>
      <c r="AP107" s="101"/>
      <c r="AQ107" s="101"/>
      <c r="AR107" s="101"/>
      <c r="AS107" s="101"/>
      <c r="AT107" s="101"/>
      <c r="AU107" s="101"/>
      <c r="AV107" s="101"/>
      <c r="AW107" s="101"/>
      <c r="AX107" s="101"/>
      <c r="AY107" s="101"/>
      <c r="AZ107" s="101"/>
      <c r="BA107" s="101"/>
      <c r="BB107" s="101"/>
      <c r="BC107" s="101"/>
      <c r="BD107" s="101"/>
      <c r="BE107" s="101"/>
      <c r="BF107" s="101"/>
      <c r="BG107" s="101"/>
      <c r="BH107" s="101"/>
      <c r="BI107" s="101"/>
      <c r="BJ107" s="101"/>
      <c r="BK107" s="101"/>
      <c r="BL107" s="101"/>
      <c r="BM107" s="101"/>
      <c r="BN107" s="101"/>
      <c r="BO107" s="101"/>
      <c r="BP107" s="101"/>
      <c r="BQ107" s="101"/>
      <c r="BR107" s="101"/>
    </row>
    <row r="108" spans="1:70" s="104" customFormat="1" ht="31" x14ac:dyDescent="0.35">
      <c r="A108" s="10">
        <f>IF(E108&lt;&gt;"",1+MAX($A$8:A107),"")</f>
        <v>57</v>
      </c>
      <c r="B108" s="250"/>
      <c r="C108" s="103"/>
      <c r="D108" s="233" t="s">
        <v>321</v>
      </c>
      <c r="E108" s="230">
        <v>36</v>
      </c>
      <c r="F108" s="32">
        <f t="shared" ref="F108:F113" si="75">IF(E108="","",10%)</f>
        <v>0.1</v>
      </c>
      <c r="G108" s="58">
        <f t="shared" si="70"/>
        <v>39.6</v>
      </c>
      <c r="H108" s="230" t="s">
        <v>129</v>
      </c>
      <c r="I108" s="175">
        <v>3</v>
      </c>
      <c r="J108" s="175">
        <v>5</v>
      </c>
      <c r="K108" s="117">
        <f t="shared" si="71"/>
        <v>118.80000000000001</v>
      </c>
      <c r="L108" s="114">
        <f t="shared" si="72"/>
        <v>198</v>
      </c>
      <c r="M108" s="116">
        <f t="shared" si="73"/>
        <v>8</v>
      </c>
      <c r="N108" s="113">
        <f t="shared" si="74"/>
        <v>316.8</v>
      </c>
      <c r="O108" s="100"/>
      <c r="P108" s="101"/>
      <c r="Q108" s="101"/>
      <c r="R108" s="101"/>
      <c r="S108" s="101"/>
      <c r="T108" s="101"/>
      <c r="U108" s="101"/>
      <c r="V108" s="101"/>
      <c r="W108" s="101"/>
      <c r="X108" s="101"/>
      <c r="Y108" s="101"/>
      <c r="Z108" s="101"/>
      <c r="AA108" s="101"/>
      <c r="AB108" s="101"/>
      <c r="AC108" s="101"/>
      <c r="AD108" s="101"/>
      <c r="AE108" s="101"/>
      <c r="AF108" s="101"/>
      <c r="AG108" s="101"/>
      <c r="AH108" s="101"/>
      <c r="AI108" s="101"/>
      <c r="AJ108" s="101"/>
      <c r="AK108" s="101"/>
      <c r="AL108" s="101"/>
      <c r="AM108" s="101"/>
      <c r="AN108" s="101"/>
      <c r="AO108" s="101"/>
      <c r="AP108" s="101"/>
      <c r="AQ108" s="101"/>
      <c r="AR108" s="101"/>
      <c r="AS108" s="101"/>
      <c r="AT108" s="101"/>
      <c r="AU108" s="101"/>
      <c r="AV108" s="101"/>
      <c r="AW108" s="101"/>
      <c r="AX108" s="101"/>
      <c r="AY108" s="101"/>
      <c r="AZ108" s="101"/>
      <c r="BA108" s="101"/>
      <c r="BB108" s="101"/>
      <c r="BC108" s="101"/>
      <c r="BD108" s="101"/>
      <c r="BE108" s="101"/>
      <c r="BF108" s="101"/>
      <c r="BG108" s="101"/>
      <c r="BH108" s="101"/>
      <c r="BI108" s="101"/>
      <c r="BJ108" s="101"/>
      <c r="BK108" s="101"/>
      <c r="BL108" s="101"/>
      <c r="BM108" s="101"/>
      <c r="BN108" s="101"/>
      <c r="BO108" s="101"/>
      <c r="BP108" s="101"/>
      <c r="BQ108" s="101"/>
      <c r="BR108" s="101"/>
    </row>
    <row r="109" spans="1:70" s="104" customFormat="1" ht="31" x14ac:dyDescent="0.35">
      <c r="A109" s="10">
        <f>IF(E109&lt;&gt;"",1+MAX($A$8:A108),"")</f>
        <v>58</v>
      </c>
      <c r="B109" s="250"/>
      <c r="C109" s="103"/>
      <c r="D109" s="233" t="s">
        <v>322</v>
      </c>
      <c r="E109" s="230">
        <v>70</v>
      </c>
      <c r="F109" s="32">
        <f t="shared" si="75"/>
        <v>0.1</v>
      </c>
      <c r="G109" s="58">
        <f t="shared" si="70"/>
        <v>77</v>
      </c>
      <c r="H109" s="230" t="s">
        <v>129</v>
      </c>
      <c r="I109" s="175">
        <v>3</v>
      </c>
      <c r="J109" s="175">
        <v>5</v>
      </c>
      <c r="K109" s="117">
        <f t="shared" si="71"/>
        <v>231</v>
      </c>
      <c r="L109" s="114">
        <f t="shared" si="72"/>
        <v>385</v>
      </c>
      <c r="M109" s="116">
        <f t="shared" si="73"/>
        <v>8</v>
      </c>
      <c r="N109" s="113">
        <f t="shared" si="74"/>
        <v>616</v>
      </c>
      <c r="O109" s="100"/>
      <c r="P109" s="101"/>
      <c r="Q109" s="101"/>
      <c r="R109" s="101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1"/>
      <c r="AD109" s="101"/>
      <c r="AE109" s="101"/>
      <c r="AF109" s="101"/>
      <c r="AG109" s="101"/>
      <c r="AH109" s="101"/>
      <c r="AI109" s="101"/>
      <c r="AJ109" s="101"/>
      <c r="AK109" s="101"/>
      <c r="AL109" s="101"/>
      <c r="AM109" s="101"/>
      <c r="AN109" s="101"/>
      <c r="AO109" s="101"/>
      <c r="AP109" s="101"/>
      <c r="AQ109" s="101"/>
      <c r="AR109" s="101"/>
      <c r="AS109" s="101"/>
      <c r="AT109" s="101"/>
      <c r="AU109" s="101"/>
      <c r="AV109" s="101"/>
      <c r="AW109" s="101"/>
      <c r="AX109" s="101"/>
      <c r="AY109" s="101"/>
      <c r="AZ109" s="101"/>
      <c r="BA109" s="101"/>
      <c r="BB109" s="101"/>
      <c r="BC109" s="101"/>
      <c r="BD109" s="101"/>
      <c r="BE109" s="101"/>
      <c r="BF109" s="101"/>
      <c r="BG109" s="101"/>
      <c r="BH109" s="101"/>
      <c r="BI109" s="101"/>
      <c r="BJ109" s="101"/>
      <c r="BK109" s="101"/>
      <c r="BL109" s="101"/>
      <c r="BM109" s="101"/>
      <c r="BN109" s="101"/>
      <c r="BO109" s="101"/>
      <c r="BP109" s="101"/>
      <c r="BQ109" s="101"/>
      <c r="BR109" s="101"/>
    </row>
    <row r="110" spans="1:70" s="104" customFormat="1" ht="46.5" x14ac:dyDescent="0.35">
      <c r="A110" s="10">
        <f>IF(E110&lt;&gt;"",1+MAX($A$8:A109),"")</f>
        <v>59</v>
      </c>
      <c r="B110" s="250"/>
      <c r="C110" s="103"/>
      <c r="D110" s="233" t="s">
        <v>323</v>
      </c>
      <c r="E110" s="230">
        <v>636</v>
      </c>
      <c r="F110" s="32">
        <f t="shared" si="75"/>
        <v>0.1</v>
      </c>
      <c r="G110" s="58">
        <f t="shared" si="70"/>
        <v>699.6</v>
      </c>
      <c r="H110" s="230" t="s">
        <v>121</v>
      </c>
      <c r="I110" s="175">
        <v>7</v>
      </c>
      <c r="J110" s="175">
        <v>8</v>
      </c>
      <c r="K110" s="117">
        <f t="shared" si="71"/>
        <v>4897.2</v>
      </c>
      <c r="L110" s="114">
        <f t="shared" si="72"/>
        <v>5596.8</v>
      </c>
      <c r="M110" s="116">
        <f t="shared" si="73"/>
        <v>15</v>
      </c>
      <c r="N110" s="113">
        <f t="shared" si="74"/>
        <v>10494</v>
      </c>
      <c r="O110" s="100"/>
      <c r="P110" s="101"/>
      <c r="Q110" s="101"/>
      <c r="R110" s="101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1"/>
      <c r="AD110" s="101"/>
      <c r="AE110" s="101"/>
      <c r="AF110" s="101"/>
      <c r="AG110" s="101"/>
      <c r="AH110" s="101"/>
      <c r="AI110" s="101"/>
      <c r="AJ110" s="101"/>
      <c r="AK110" s="101"/>
      <c r="AL110" s="101"/>
      <c r="AM110" s="101"/>
      <c r="AN110" s="101"/>
      <c r="AO110" s="101"/>
      <c r="AP110" s="101"/>
      <c r="AQ110" s="101"/>
      <c r="AR110" s="101"/>
      <c r="AS110" s="101"/>
      <c r="AT110" s="101"/>
      <c r="AU110" s="101"/>
      <c r="AV110" s="101"/>
      <c r="AW110" s="101"/>
      <c r="AX110" s="101"/>
      <c r="AY110" s="101"/>
      <c r="AZ110" s="101"/>
      <c r="BA110" s="101"/>
      <c r="BB110" s="101"/>
      <c r="BC110" s="101"/>
      <c r="BD110" s="101"/>
      <c r="BE110" s="101"/>
      <c r="BF110" s="101"/>
      <c r="BG110" s="101"/>
      <c r="BH110" s="101"/>
      <c r="BI110" s="101"/>
      <c r="BJ110" s="101"/>
      <c r="BK110" s="101"/>
      <c r="BL110" s="101"/>
      <c r="BM110" s="101"/>
      <c r="BN110" s="101"/>
      <c r="BO110" s="101"/>
      <c r="BP110" s="101"/>
      <c r="BQ110" s="101"/>
      <c r="BR110" s="101"/>
    </row>
    <row r="111" spans="1:70" s="104" customFormat="1" ht="46.5" x14ac:dyDescent="0.35">
      <c r="A111" s="10">
        <f>IF(E111&lt;&gt;"",1+MAX($A$8:A108),"")</f>
        <v>58</v>
      </c>
      <c r="B111" s="250"/>
      <c r="C111" s="103"/>
      <c r="D111" s="233" t="s">
        <v>324</v>
      </c>
      <c r="E111" s="230">
        <v>862</v>
      </c>
      <c r="F111" s="32">
        <f t="shared" si="75"/>
        <v>0.1</v>
      </c>
      <c r="G111" s="58">
        <f t="shared" si="70"/>
        <v>948.2</v>
      </c>
      <c r="H111" s="230" t="s">
        <v>121</v>
      </c>
      <c r="I111" s="175">
        <v>1.2</v>
      </c>
      <c r="J111" s="175">
        <v>1.8</v>
      </c>
      <c r="K111" s="117">
        <f t="shared" si="71"/>
        <v>1137.8399999999999</v>
      </c>
      <c r="L111" s="114">
        <f t="shared" si="72"/>
        <v>1706.7600000000002</v>
      </c>
      <c r="M111" s="116">
        <f t="shared" si="73"/>
        <v>3</v>
      </c>
      <c r="N111" s="113">
        <f t="shared" si="74"/>
        <v>2844.6000000000004</v>
      </c>
      <c r="O111" s="100"/>
      <c r="P111" s="101"/>
      <c r="Q111" s="101"/>
      <c r="R111" s="101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  <c r="AC111" s="101"/>
      <c r="AD111" s="101"/>
      <c r="AE111" s="101"/>
      <c r="AF111" s="101"/>
      <c r="AG111" s="101"/>
      <c r="AH111" s="101"/>
      <c r="AI111" s="101"/>
      <c r="AJ111" s="101"/>
      <c r="AK111" s="101"/>
      <c r="AL111" s="101"/>
      <c r="AM111" s="101"/>
      <c r="AN111" s="101"/>
      <c r="AO111" s="101"/>
      <c r="AP111" s="101"/>
      <c r="AQ111" s="101"/>
      <c r="AR111" s="101"/>
      <c r="AS111" s="101"/>
      <c r="AT111" s="101"/>
      <c r="AU111" s="101"/>
      <c r="AV111" s="101"/>
      <c r="AW111" s="101"/>
      <c r="AX111" s="101"/>
      <c r="AY111" s="101"/>
      <c r="AZ111" s="101"/>
      <c r="BA111" s="101"/>
      <c r="BB111" s="101"/>
      <c r="BC111" s="101"/>
      <c r="BD111" s="101"/>
      <c r="BE111" s="101"/>
      <c r="BF111" s="101"/>
      <c r="BG111" s="101"/>
      <c r="BH111" s="101"/>
      <c r="BI111" s="101"/>
      <c r="BJ111" s="101"/>
      <c r="BK111" s="101"/>
      <c r="BL111" s="101"/>
      <c r="BM111" s="101"/>
      <c r="BN111" s="101"/>
      <c r="BO111" s="101"/>
      <c r="BP111" s="101"/>
      <c r="BQ111" s="101"/>
      <c r="BR111" s="101"/>
    </row>
    <row r="112" spans="1:70" s="104" customFormat="1" ht="46.5" x14ac:dyDescent="0.35">
      <c r="A112" s="10">
        <f>IF(E112&lt;&gt;"",1+MAX($A$8:A111),"")</f>
        <v>60</v>
      </c>
      <c r="B112" s="250"/>
      <c r="C112" s="103"/>
      <c r="D112" s="233" t="s">
        <v>325</v>
      </c>
      <c r="E112" s="230">
        <v>390</v>
      </c>
      <c r="F112" s="32">
        <f t="shared" si="75"/>
        <v>0.1</v>
      </c>
      <c r="G112" s="58">
        <f t="shared" si="70"/>
        <v>429.00000000000006</v>
      </c>
      <c r="H112" s="230" t="s">
        <v>121</v>
      </c>
      <c r="I112" s="175">
        <v>0.8</v>
      </c>
      <c r="J112" s="175">
        <v>0.9</v>
      </c>
      <c r="K112" s="117">
        <f t="shared" si="71"/>
        <v>343.20000000000005</v>
      </c>
      <c r="L112" s="114">
        <f t="shared" si="72"/>
        <v>386.10000000000008</v>
      </c>
      <c r="M112" s="116">
        <f t="shared" si="73"/>
        <v>1.7000000000000002</v>
      </c>
      <c r="N112" s="113">
        <f t="shared" si="74"/>
        <v>729.30000000000018</v>
      </c>
      <c r="O112" s="100"/>
      <c r="P112" s="101"/>
      <c r="Q112" s="101"/>
      <c r="R112" s="101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1"/>
      <c r="AD112" s="101"/>
      <c r="AE112" s="101"/>
      <c r="AF112" s="101"/>
      <c r="AG112" s="101"/>
      <c r="AH112" s="101"/>
      <c r="AI112" s="101"/>
      <c r="AJ112" s="101"/>
      <c r="AK112" s="101"/>
      <c r="AL112" s="101"/>
      <c r="AM112" s="101"/>
      <c r="AN112" s="101"/>
      <c r="AO112" s="101"/>
      <c r="AP112" s="101"/>
      <c r="AQ112" s="101"/>
      <c r="AR112" s="101"/>
      <c r="AS112" s="101"/>
      <c r="AT112" s="101"/>
      <c r="AU112" s="101"/>
      <c r="AV112" s="101"/>
      <c r="AW112" s="101"/>
      <c r="AX112" s="101"/>
      <c r="AY112" s="101"/>
      <c r="AZ112" s="101"/>
      <c r="BA112" s="101"/>
      <c r="BB112" s="101"/>
      <c r="BC112" s="101"/>
      <c r="BD112" s="101"/>
      <c r="BE112" s="101"/>
      <c r="BF112" s="101"/>
      <c r="BG112" s="101"/>
      <c r="BH112" s="101"/>
      <c r="BI112" s="101"/>
      <c r="BJ112" s="101"/>
      <c r="BK112" s="101"/>
      <c r="BL112" s="101"/>
      <c r="BM112" s="101"/>
      <c r="BN112" s="101"/>
      <c r="BO112" s="101"/>
      <c r="BP112" s="101"/>
      <c r="BQ112" s="101"/>
      <c r="BR112" s="101"/>
    </row>
    <row r="113" spans="1:70" s="104" customFormat="1" ht="46.5" x14ac:dyDescent="0.35">
      <c r="A113" s="10">
        <f>IF(E113&lt;&gt;"",1+MAX($A$8:A112),"")</f>
        <v>61</v>
      </c>
      <c r="B113" s="250"/>
      <c r="C113" s="103"/>
      <c r="D113" s="233" t="s">
        <v>326</v>
      </c>
      <c r="E113" s="230">
        <v>603</v>
      </c>
      <c r="F113" s="32">
        <f t="shared" si="75"/>
        <v>0.1</v>
      </c>
      <c r="G113" s="58">
        <f t="shared" si="70"/>
        <v>663.30000000000007</v>
      </c>
      <c r="H113" s="230" t="s">
        <v>121</v>
      </c>
      <c r="I113" s="175">
        <v>0.8</v>
      </c>
      <c r="J113" s="175">
        <v>0.9</v>
      </c>
      <c r="K113" s="117">
        <f t="shared" si="71"/>
        <v>530.6400000000001</v>
      </c>
      <c r="L113" s="114">
        <f t="shared" si="72"/>
        <v>596.97</v>
      </c>
      <c r="M113" s="116">
        <f t="shared" si="73"/>
        <v>1.7000000000000002</v>
      </c>
      <c r="N113" s="113">
        <f t="shared" si="74"/>
        <v>1127.6100000000001</v>
      </c>
      <c r="O113" s="100"/>
      <c r="P113" s="101"/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1"/>
      <c r="AD113" s="101"/>
      <c r="AE113" s="101"/>
      <c r="AF113" s="101"/>
      <c r="AG113" s="101"/>
      <c r="AH113" s="101"/>
      <c r="AI113" s="101"/>
      <c r="AJ113" s="101"/>
      <c r="AK113" s="101"/>
      <c r="AL113" s="101"/>
      <c r="AM113" s="101"/>
      <c r="AN113" s="101"/>
      <c r="AO113" s="101"/>
      <c r="AP113" s="101"/>
      <c r="AQ113" s="101"/>
      <c r="AR113" s="101"/>
      <c r="AS113" s="101"/>
      <c r="AT113" s="101"/>
      <c r="AU113" s="101"/>
      <c r="AV113" s="101"/>
      <c r="AW113" s="101"/>
      <c r="AX113" s="101"/>
      <c r="AY113" s="101"/>
      <c r="AZ113" s="101"/>
      <c r="BA113" s="101"/>
      <c r="BB113" s="101"/>
      <c r="BC113" s="101"/>
      <c r="BD113" s="101"/>
      <c r="BE113" s="101"/>
      <c r="BF113" s="101"/>
      <c r="BG113" s="101"/>
      <c r="BH113" s="101"/>
      <c r="BI113" s="101"/>
      <c r="BJ113" s="101"/>
      <c r="BK113" s="101"/>
      <c r="BL113" s="101"/>
      <c r="BM113" s="101"/>
      <c r="BN113" s="101"/>
      <c r="BO113" s="101"/>
      <c r="BP113" s="101"/>
      <c r="BQ113" s="101"/>
      <c r="BR113" s="101"/>
    </row>
    <row r="114" spans="1:70" s="104" customFormat="1" ht="46.5" x14ac:dyDescent="0.35">
      <c r="A114" s="10">
        <f>IF(E114&lt;&gt;"",1+MAX($A$8:A113),"")</f>
        <v>62</v>
      </c>
      <c r="B114" s="250"/>
      <c r="C114" s="103"/>
      <c r="D114" s="233" t="s">
        <v>327</v>
      </c>
      <c r="E114" s="230">
        <v>112</v>
      </c>
      <c r="F114" s="32">
        <f t="shared" ref="F114:F124" si="76">IF(E114="","",10%)</f>
        <v>0.1</v>
      </c>
      <c r="G114" s="58">
        <f t="shared" ref="G114:G124" si="77">IF(E114="","",E114*(1+F114))</f>
        <v>123.20000000000002</v>
      </c>
      <c r="H114" s="230" t="s">
        <v>121</v>
      </c>
      <c r="I114" s="175">
        <v>0.8</v>
      </c>
      <c r="J114" s="175">
        <v>0.9</v>
      </c>
      <c r="K114" s="117">
        <f t="shared" ref="K114:K124" si="78">IF(E114="","",G114*I114)</f>
        <v>98.560000000000016</v>
      </c>
      <c r="L114" s="114">
        <f t="shared" ref="L114:L124" si="79">IF(E114="","",G114*J114)</f>
        <v>110.88000000000002</v>
      </c>
      <c r="M114" s="116">
        <f t="shared" ref="M114:M124" si="80">IF(E114="","",I114+J114)</f>
        <v>1.7000000000000002</v>
      </c>
      <c r="N114" s="113">
        <f t="shared" ref="N114:N124" si="81">IF(E114="","",M114*G114)</f>
        <v>209.44000000000005</v>
      </c>
      <c r="O114" s="100"/>
      <c r="P114" s="101"/>
      <c r="Q114" s="101"/>
      <c r="R114" s="101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01"/>
      <c r="AC114" s="101"/>
      <c r="AD114" s="101"/>
      <c r="AE114" s="101"/>
      <c r="AF114" s="101"/>
      <c r="AG114" s="101"/>
      <c r="AH114" s="101"/>
      <c r="AI114" s="101"/>
      <c r="AJ114" s="101"/>
      <c r="AK114" s="101"/>
      <c r="AL114" s="101"/>
      <c r="AM114" s="101"/>
      <c r="AN114" s="101"/>
      <c r="AO114" s="101"/>
      <c r="AP114" s="101"/>
      <c r="AQ114" s="101"/>
      <c r="AR114" s="101"/>
      <c r="AS114" s="101"/>
      <c r="AT114" s="101"/>
      <c r="AU114" s="101"/>
      <c r="AV114" s="101"/>
      <c r="AW114" s="101"/>
      <c r="AX114" s="101"/>
      <c r="AY114" s="101"/>
      <c r="AZ114" s="101"/>
      <c r="BA114" s="101"/>
      <c r="BB114" s="101"/>
      <c r="BC114" s="101"/>
      <c r="BD114" s="101"/>
      <c r="BE114" s="101"/>
      <c r="BF114" s="101"/>
      <c r="BG114" s="101"/>
      <c r="BH114" s="101"/>
      <c r="BI114" s="101"/>
      <c r="BJ114" s="101"/>
      <c r="BK114" s="101"/>
      <c r="BL114" s="101"/>
      <c r="BM114" s="101"/>
      <c r="BN114" s="101"/>
      <c r="BO114" s="101"/>
      <c r="BP114" s="101"/>
      <c r="BQ114" s="101"/>
      <c r="BR114" s="101"/>
    </row>
    <row r="115" spans="1:70" s="104" customFormat="1" ht="46.5" x14ac:dyDescent="0.35">
      <c r="A115" s="10">
        <f>IF(E115&lt;&gt;"",1+MAX($A$8:A114),"")</f>
        <v>63</v>
      </c>
      <c r="B115" s="250"/>
      <c r="C115" s="103"/>
      <c r="D115" s="233" t="s">
        <v>328</v>
      </c>
      <c r="E115" s="230">
        <v>439</v>
      </c>
      <c r="F115" s="32">
        <f t="shared" si="76"/>
        <v>0.1</v>
      </c>
      <c r="G115" s="58">
        <f t="shared" si="77"/>
        <v>482.90000000000003</v>
      </c>
      <c r="H115" s="230" t="s">
        <v>121</v>
      </c>
      <c r="I115" s="175">
        <v>0.8</v>
      </c>
      <c r="J115" s="175">
        <v>0.9</v>
      </c>
      <c r="K115" s="117">
        <f t="shared" si="78"/>
        <v>386.32000000000005</v>
      </c>
      <c r="L115" s="114">
        <f t="shared" si="79"/>
        <v>434.61</v>
      </c>
      <c r="M115" s="116">
        <f t="shared" si="80"/>
        <v>1.7000000000000002</v>
      </c>
      <c r="N115" s="113">
        <f t="shared" si="81"/>
        <v>820.93000000000018</v>
      </c>
      <c r="O115" s="100"/>
      <c r="P115" s="101"/>
      <c r="Q115" s="101"/>
      <c r="R115" s="101"/>
      <c r="S115" s="101"/>
      <c r="T115" s="101"/>
      <c r="U115" s="101"/>
      <c r="V115" s="101"/>
      <c r="W115" s="101"/>
      <c r="X115" s="101"/>
      <c r="Y115" s="101"/>
      <c r="Z115" s="101"/>
      <c r="AA115" s="101"/>
      <c r="AB115" s="101"/>
      <c r="AC115" s="101"/>
      <c r="AD115" s="101"/>
      <c r="AE115" s="101"/>
      <c r="AF115" s="101"/>
      <c r="AG115" s="101"/>
      <c r="AH115" s="101"/>
      <c r="AI115" s="101"/>
      <c r="AJ115" s="101"/>
      <c r="AK115" s="101"/>
      <c r="AL115" s="101"/>
      <c r="AM115" s="101"/>
      <c r="AN115" s="101"/>
      <c r="AO115" s="101"/>
      <c r="AP115" s="101"/>
      <c r="AQ115" s="101"/>
      <c r="AR115" s="101"/>
      <c r="AS115" s="101"/>
      <c r="AT115" s="101"/>
      <c r="AU115" s="101"/>
      <c r="AV115" s="101"/>
      <c r="AW115" s="101"/>
      <c r="AX115" s="101"/>
      <c r="AY115" s="101"/>
      <c r="AZ115" s="101"/>
      <c r="BA115" s="101"/>
      <c r="BB115" s="101"/>
      <c r="BC115" s="101"/>
      <c r="BD115" s="101"/>
      <c r="BE115" s="101"/>
      <c r="BF115" s="101"/>
      <c r="BG115" s="101"/>
      <c r="BH115" s="101"/>
      <c r="BI115" s="101"/>
      <c r="BJ115" s="101"/>
      <c r="BK115" s="101"/>
      <c r="BL115" s="101"/>
      <c r="BM115" s="101"/>
      <c r="BN115" s="101"/>
      <c r="BO115" s="101"/>
      <c r="BP115" s="101"/>
      <c r="BQ115" s="101"/>
      <c r="BR115" s="101"/>
    </row>
    <row r="116" spans="1:70" s="104" customFormat="1" ht="47" thickBot="1" x14ac:dyDescent="0.4">
      <c r="A116" s="10">
        <f>IF(E116&lt;&gt;"",1+MAX($A$8:A115),"")</f>
        <v>64</v>
      </c>
      <c r="B116" s="250"/>
      <c r="C116" s="103"/>
      <c r="D116" s="233" t="s">
        <v>329</v>
      </c>
      <c r="E116" s="230">
        <v>66</v>
      </c>
      <c r="F116" s="32">
        <f t="shared" si="76"/>
        <v>0.1</v>
      </c>
      <c r="G116" s="58">
        <f t="shared" si="77"/>
        <v>72.600000000000009</v>
      </c>
      <c r="H116" s="230" t="s">
        <v>121</v>
      </c>
      <c r="I116" s="175">
        <v>0.8</v>
      </c>
      <c r="J116" s="175">
        <v>0.9</v>
      </c>
      <c r="K116" s="117">
        <f t="shared" si="78"/>
        <v>58.080000000000013</v>
      </c>
      <c r="L116" s="114">
        <f t="shared" si="79"/>
        <v>65.34</v>
      </c>
      <c r="M116" s="116">
        <f t="shared" si="80"/>
        <v>1.7000000000000002</v>
      </c>
      <c r="N116" s="113">
        <f t="shared" si="81"/>
        <v>123.42000000000003</v>
      </c>
      <c r="O116" s="100"/>
      <c r="P116" s="101"/>
      <c r="Q116" s="101"/>
      <c r="R116" s="101"/>
      <c r="S116" s="101"/>
      <c r="T116" s="101"/>
      <c r="U116" s="101"/>
      <c r="V116" s="101"/>
      <c r="W116" s="101"/>
      <c r="X116" s="101"/>
      <c r="Y116" s="101"/>
      <c r="Z116" s="101"/>
      <c r="AA116" s="101"/>
      <c r="AB116" s="101"/>
      <c r="AC116" s="101"/>
      <c r="AD116" s="101"/>
      <c r="AE116" s="101"/>
      <c r="AF116" s="101"/>
      <c r="AG116" s="101"/>
      <c r="AH116" s="101"/>
      <c r="AI116" s="101"/>
      <c r="AJ116" s="101"/>
      <c r="AK116" s="101"/>
      <c r="AL116" s="101"/>
      <c r="AM116" s="101"/>
      <c r="AN116" s="101"/>
      <c r="AO116" s="101"/>
      <c r="AP116" s="101"/>
      <c r="AQ116" s="101"/>
      <c r="AR116" s="101"/>
      <c r="AS116" s="101"/>
      <c r="AT116" s="101"/>
      <c r="AU116" s="101"/>
      <c r="AV116" s="101"/>
      <c r="AW116" s="101"/>
      <c r="AX116" s="101"/>
      <c r="AY116" s="101"/>
      <c r="AZ116" s="101"/>
      <c r="BA116" s="101"/>
      <c r="BB116" s="101"/>
      <c r="BC116" s="101"/>
      <c r="BD116" s="101"/>
      <c r="BE116" s="101"/>
      <c r="BF116" s="101"/>
      <c r="BG116" s="101"/>
      <c r="BH116" s="101"/>
      <c r="BI116" s="101"/>
      <c r="BJ116" s="101"/>
      <c r="BK116" s="101"/>
      <c r="BL116" s="101"/>
      <c r="BM116" s="101"/>
      <c r="BN116" s="101"/>
      <c r="BO116" s="101"/>
      <c r="BP116" s="101"/>
      <c r="BQ116" s="101"/>
      <c r="BR116" s="101"/>
    </row>
    <row r="117" spans="1:70" s="104" customFormat="1" ht="16" thickBot="1" x14ac:dyDescent="0.4">
      <c r="A117" s="10" t="str">
        <f>IF(E117&lt;&gt;"",1+MAX($A$8:A116),"")</f>
        <v/>
      </c>
      <c r="B117" s="250"/>
      <c r="C117" s="103"/>
      <c r="D117" s="174" t="s">
        <v>330</v>
      </c>
      <c r="E117" s="31"/>
      <c r="F117" s="96" t="str">
        <f t="shared" si="76"/>
        <v/>
      </c>
      <c r="G117" s="97" t="str">
        <f t="shared" si="77"/>
        <v/>
      </c>
      <c r="H117" s="98"/>
      <c r="I117" s="111" t="str">
        <f t="shared" ref="I117" si="82">IF(E117=0,"",0)</f>
        <v/>
      </c>
      <c r="J117" s="111" t="str">
        <f t="shared" ref="J117" si="83">IF(E117=0,"",0)</f>
        <v/>
      </c>
      <c r="K117" s="158" t="str">
        <f t="shared" si="78"/>
        <v/>
      </c>
      <c r="L117" s="122" t="str">
        <f t="shared" si="79"/>
        <v/>
      </c>
      <c r="M117" s="159" t="str">
        <f t="shared" si="80"/>
        <v/>
      </c>
      <c r="N117" s="123" t="str">
        <f t="shared" si="81"/>
        <v/>
      </c>
      <c r="O117" s="100"/>
      <c r="P117" s="101"/>
      <c r="Q117" s="101"/>
      <c r="R117" s="101"/>
      <c r="S117" s="101"/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1"/>
      <c r="AD117" s="101"/>
      <c r="AE117" s="101"/>
      <c r="AF117" s="101"/>
      <c r="AG117" s="101"/>
      <c r="AH117" s="101"/>
      <c r="AI117" s="101"/>
      <c r="AJ117" s="101"/>
      <c r="AK117" s="101"/>
      <c r="AL117" s="101"/>
      <c r="AM117" s="101"/>
      <c r="AN117" s="101"/>
      <c r="AO117" s="101"/>
      <c r="AP117" s="101"/>
      <c r="AQ117" s="101"/>
      <c r="AR117" s="101"/>
      <c r="AS117" s="101"/>
      <c r="AT117" s="101"/>
      <c r="AU117" s="101"/>
      <c r="AV117" s="101"/>
      <c r="AW117" s="101"/>
      <c r="AX117" s="101"/>
      <c r="AY117" s="101"/>
      <c r="AZ117" s="101"/>
      <c r="BA117" s="101"/>
      <c r="BB117" s="101"/>
      <c r="BC117" s="101"/>
      <c r="BD117" s="101"/>
      <c r="BE117" s="101"/>
      <c r="BF117" s="101"/>
      <c r="BG117" s="101"/>
      <c r="BH117" s="101"/>
      <c r="BI117" s="101"/>
      <c r="BJ117" s="101"/>
      <c r="BK117" s="101"/>
      <c r="BL117" s="101"/>
      <c r="BM117" s="101"/>
      <c r="BN117" s="101"/>
      <c r="BO117" s="101"/>
      <c r="BP117" s="101"/>
      <c r="BQ117" s="101"/>
      <c r="BR117" s="101"/>
    </row>
    <row r="118" spans="1:70" s="104" customFormat="1" ht="46.5" x14ac:dyDescent="0.35">
      <c r="A118" s="10">
        <f>IF(E118&lt;&gt;"",1+MAX($A$8:A115),"")</f>
        <v>64</v>
      </c>
      <c r="B118" s="250"/>
      <c r="C118" s="103"/>
      <c r="D118" s="233" t="s">
        <v>331</v>
      </c>
      <c r="E118" s="230">
        <v>15</v>
      </c>
      <c r="F118" s="32">
        <f t="shared" si="76"/>
        <v>0.1</v>
      </c>
      <c r="G118" s="58">
        <f t="shared" si="77"/>
        <v>16.5</v>
      </c>
      <c r="H118" s="230" t="s">
        <v>121</v>
      </c>
      <c r="I118" s="175">
        <v>2</v>
      </c>
      <c r="J118" s="175">
        <v>3</v>
      </c>
      <c r="K118" s="117">
        <f t="shared" si="78"/>
        <v>33</v>
      </c>
      <c r="L118" s="114">
        <f t="shared" si="79"/>
        <v>49.5</v>
      </c>
      <c r="M118" s="116">
        <f t="shared" si="80"/>
        <v>5</v>
      </c>
      <c r="N118" s="113">
        <f t="shared" si="81"/>
        <v>82.5</v>
      </c>
      <c r="O118" s="100"/>
      <c r="P118" s="101"/>
      <c r="Q118" s="101"/>
      <c r="R118" s="101"/>
      <c r="S118" s="101"/>
      <c r="T118" s="101"/>
      <c r="U118" s="101"/>
      <c r="V118" s="101"/>
      <c r="W118" s="101"/>
      <c r="X118" s="101"/>
      <c r="Y118" s="101"/>
      <c r="Z118" s="101"/>
      <c r="AA118" s="101"/>
      <c r="AB118" s="101"/>
      <c r="AC118" s="101"/>
      <c r="AD118" s="101"/>
      <c r="AE118" s="101"/>
      <c r="AF118" s="101"/>
      <c r="AG118" s="101"/>
      <c r="AH118" s="101"/>
      <c r="AI118" s="101"/>
      <c r="AJ118" s="101"/>
      <c r="AK118" s="101"/>
      <c r="AL118" s="101"/>
      <c r="AM118" s="101"/>
      <c r="AN118" s="101"/>
      <c r="AO118" s="101"/>
      <c r="AP118" s="101"/>
      <c r="AQ118" s="101"/>
      <c r="AR118" s="101"/>
      <c r="AS118" s="101"/>
      <c r="AT118" s="101"/>
      <c r="AU118" s="101"/>
      <c r="AV118" s="101"/>
      <c r="AW118" s="101"/>
      <c r="AX118" s="101"/>
      <c r="AY118" s="101"/>
      <c r="AZ118" s="101"/>
      <c r="BA118" s="101"/>
      <c r="BB118" s="101"/>
      <c r="BC118" s="101"/>
      <c r="BD118" s="101"/>
      <c r="BE118" s="101"/>
      <c r="BF118" s="101"/>
      <c r="BG118" s="101"/>
      <c r="BH118" s="101"/>
      <c r="BI118" s="101"/>
      <c r="BJ118" s="101"/>
      <c r="BK118" s="101"/>
      <c r="BL118" s="101"/>
      <c r="BM118" s="101"/>
      <c r="BN118" s="101"/>
      <c r="BO118" s="101"/>
      <c r="BP118" s="101"/>
      <c r="BQ118" s="101"/>
      <c r="BR118" s="101"/>
    </row>
    <row r="119" spans="1:70" s="104" customFormat="1" ht="46.5" x14ac:dyDescent="0.35">
      <c r="A119" s="10">
        <f>IF(E119&lt;&gt;"",1+MAX($A$8:A118),"")</f>
        <v>65</v>
      </c>
      <c r="B119" s="250"/>
      <c r="C119" s="103"/>
      <c r="D119" s="233" t="s">
        <v>332</v>
      </c>
      <c r="E119" s="230">
        <v>3</v>
      </c>
      <c r="F119" s="32">
        <v>0</v>
      </c>
      <c r="G119" s="58">
        <f t="shared" si="77"/>
        <v>3</v>
      </c>
      <c r="H119" s="230" t="s">
        <v>117</v>
      </c>
      <c r="I119" s="175">
        <v>50</v>
      </c>
      <c r="J119" s="175">
        <v>100</v>
      </c>
      <c r="K119" s="117">
        <f t="shared" si="78"/>
        <v>150</v>
      </c>
      <c r="L119" s="114">
        <f t="shared" si="79"/>
        <v>300</v>
      </c>
      <c r="M119" s="116">
        <f t="shared" si="80"/>
        <v>150</v>
      </c>
      <c r="N119" s="113">
        <f t="shared" si="81"/>
        <v>450</v>
      </c>
      <c r="O119" s="100"/>
      <c r="P119" s="101"/>
      <c r="Q119" s="101"/>
      <c r="R119" s="101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1"/>
      <c r="AD119" s="101"/>
      <c r="AE119" s="101"/>
      <c r="AF119" s="101"/>
      <c r="AG119" s="101"/>
      <c r="AH119" s="101"/>
      <c r="AI119" s="101"/>
      <c r="AJ119" s="101"/>
      <c r="AK119" s="101"/>
      <c r="AL119" s="101"/>
      <c r="AM119" s="101"/>
      <c r="AN119" s="101"/>
      <c r="AO119" s="101"/>
      <c r="AP119" s="101"/>
      <c r="AQ119" s="101"/>
      <c r="AR119" s="101"/>
      <c r="AS119" s="101"/>
      <c r="AT119" s="101"/>
      <c r="AU119" s="101"/>
      <c r="AV119" s="101"/>
      <c r="AW119" s="101"/>
      <c r="AX119" s="101"/>
      <c r="AY119" s="101"/>
      <c r="AZ119" s="101"/>
      <c r="BA119" s="101"/>
      <c r="BB119" s="101"/>
      <c r="BC119" s="101"/>
      <c r="BD119" s="101"/>
      <c r="BE119" s="101"/>
      <c r="BF119" s="101"/>
      <c r="BG119" s="101"/>
      <c r="BH119" s="101"/>
      <c r="BI119" s="101"/>
      <c r="BJ119" s="101"/>
      <c r="BK119" s="101"/>
      <c r="BL119" s="101"/>
      <c r="BM119" s="101"/>
      <c r="BN119" s="101"/>
      <c r="BO119" s="101"/>
      <c r="BP119" s="101"/>
      <c r="BQ119" s="101"/>
      <c r="BR119" s="101"/>
    </row>
    <row r="120" spans="1:70" s="104" customFormat="1" ht="46.5" x14ac:dyDescent="0.35">
      <c r="A120" s="10">
        <f>IF(E120&lt;&gt;"",1+MAX($A$8:A119),"")</f>
        <v>66</v>
      </c>
      <c r="B120" s="250"/>
      <c r="C120" s="103"/>
      <c r="D120" s="233" t="s">
        <v>333</v>
      </c>
      <c r="E120" s="230">
        <v>10</v>
      </c>
      <c r="F120" s="32">
        <f t="shared" si="76"/>
        <v>0.1</v>
      </c>
      <c r="G120" s="58">
        <f t="shared" si="77"/>
        <v>11</v>
      </c>
      <c r="H120" s="230" t="s">
        <v>121</v>
      </c>
      <c r="I120" s="175">
        <v>2</v>
      </c>
      <c r="J120" s="175">
        <v>3</v>
      </c>
      <c r="K120" s="117">
        <f t="shared" si="78"/>
        <v>22</v>
      </c>
      <c r="L120" s="114">
        <f t="shared" si="79"/>
        <v>33</v>
      </c>
      <c r="M120" s="116">
        <f t="shared" si="80"/>
        <v>5</v>
      </c>
      <c r="N120" s="113">
        <f t="shared" si="81"/>
        <v>55</v>
      </c>
      <c r="O120" s="100"/>
      <c r="P120" s="101"/>
      <c r="Q120" s="101"/>
      <c r="R120" s="101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1"/>
      <c r="AD120" s="101"/>
      <c r="AE120" s="101"/>
      <c r="AF120" s="101"/>
      <c r="AG120" s="101"/>
      <c r="AH120" s="101"/>
      <c r="AI120" s="101"/>
      <c r="AJ120" s="101"/>
      <c r="AK120" s="101"/>
      <c r="AL120" s="101"/>
      <c r="AM120" s="101"/>
      <c r="AN120" s="101"/>
      <c r="AO120" s="101"/>
      <c r="AP120" s="101"/>
      <c r="AQ120" s="101"/>
      <c r="AR120" s="101"/>
      <c r="AS120" s="101"/>
      <c r="AT120" s="101"/>
      <c r="AU120" s="101"/>
      <c r="AV120" s="101"/>
      <c r="AW120" s="101"/>
      <c r="AX120" s="101"/>
      <c r="AY120" s="101"/>
      <c r="AZ120" s="101"/>
      <c r="BA120" s="101"/>
      <c r="BB120" s="101"/>
      <c r="BC120" s="101"/>
      <c r="BD120" s="101"/>
      <c r="BE120" s="101"/>
      <c r="BF120" s="101"/>
      <c r="BG120" s="101"/>
      <c r="BH120" s="101"/>
      <c r="BI120" s="101"/>
      <c r="BJ120" s="101"/>
      <c r="BK120" s="101"/>
      <c r="BL120" s="101"/>
      <c r="BM120" s="101"/>
      <c r="BN120" s="101"/>
      <c r="BO120" s="101"/>
      <c r="BP120" s="101"/>
      <c r="BQ120" s="101"/>
      <c r="BR120" s="101"/>
    </row>
    <row r="121" spans="1:70" s="104" customFormat="1" ht="46.5" x14ac:dyDescent="0.35">
      <c r="A121" s="10">
        <f>IF(E121&lt;&gt;"",1+MAX($A$8:A120),"")</f>
        <v>67</v>
      </c>
      <c r="B121" s="250"/>
      <c r="C121" s="103"/>
      <c r="D121" s="233" t="s">
        <v>334</v>
      </c>
      <c r="E121" s="230">
        <v>79</v>
      </c>
      <c r="F121" s="32">
        <f t="shared" si="76"/>
        <v>0.1</v>
      </c>
      <c r="G121" s="58">
        <f t="shared" si="77"/>
        <v>86.9</v>
      </c>
      <c r="H121" s="230" t="s">
        <v>121</v>
      </c>
      <c r="I121" s="175">
        <v>2</v>
      </c>
      <c r="J121" s="175">
        <v>3</v>
      </c>
      <c r="K121" s="117">
        <f t="shared" si="78"/>
        <v>173.8</v>
      </c>
      <c r="L121" s="114">
        <f t="shared" si="79"/>
        <v>260.70000000000005</v>
      </c>
      <c r="M121" s="116">
        <f t="shared" si="80"/>
        <v>5</v>
      </c>
      <c r="N121" s="113">
        <f t="shared" si="81"/>
        <v>434.5</v>
      </c>
      <c r="O121" s="100"/>
      <c r="P121" s="101"/>
      <c r="Q121" s="101"/>
      <c r="R121" s="101"/>
      <c r="S121" s="101"/>
      <c r="T121" s="101"/>
      <c r="U121" s="101"/>
      <c r="V121" s="101"/>
      <c r="W121" s="101"/>
      <c r="X121" s="101"/>
      <c r="Y121" s="101"/>
      <c r="Z121" s="101"/>
      <c r="AA121" s="101"/>
      <c r="AB121" s="101"/>
      <c r="AC121" s="101"/>
      <c r="AD121" s="101"/>
      <c r="AE121" s="101"/>
      <c r="AF121" s="101"/>
      <c r="AG121" s="101"/>
      <c r="AH121" s="101"/>
      <c r="AI121" s="101"/>
      <c r="AJ121" s="101"/>
      <c r="AK121" s="101"/>
      <c r="AL121" s="101"/>
      <c r="AM121" s="101"/>
      <c r="AN121" s="101"/>
      <c r="AO121" s="101"/>
      <c r="AP121" s="101"/>
      <c r="AQ121" s="101"/>
      <c r="AR121" s="101"/>
      <c r="AS121" s="101"/>
      <c r="AT121" s="101"/>
      <c r="AU121" s="101"/>
      <c r="AV121" s="101"/>
      <c r="AW121" s="101"/>
      <c r="AX121" s="101"/>
      <c r="AY121" s="101"/>
      <c r="AZ121" s="101"/>
      <c r="BA121" s="101"/>
      <c r="BB121" s="101"/>
      <c r="BC121" s="101"/>
      <c r="BD121" s="101"/>
      <c r="BE121" s="101"/>
      <c r="BF121" s="101"/>
      <c r="BG121" s="101"/>
      <c r="BH121" s="101"/>
      <c r="BI121" s="101"/>
      <c r="BJ121" s="101"/>
      <c r="BK121" s="101"/>
      <c r="BL121" s="101"/>
      <c r="BM121" s="101"/>
      <c r="BN121" s="101"/>
      <c r="BO121" s="101"/>
      <c r="BP121" s="101"/>
      <c r="BQ121" s="101"/>
      <c r="BR121" s="101"/>
    </row>
    <row r="122" spans="1:70" s="104" customFormat="1" ht="46.5" x14ac:dyDescent="0.35">
      <c r="A122" s="10">
        <f>IF(E122&lt;&gt;"",1+MAX($A$8:A121),"")</f>
        <v>68</v>
      </c>
      <c r="B122" s="250"/>
      <c r="C122" s="103"/>
      <c r="D122" s="233" t="s">
        <v>335</v>
      </c>
      <c r="E122" s="230">
        <v>162</v>
      </c>
      <c r="F122" s="32">
        <f t="shared" si="76"/>
        <v>0.1</v>
      </c>
      <c r="G122" s="58">
        <f t="shared" si="77"/>
        <v>178.20000000000002</v>
      </c>
      <c r="H122" s="230" t="s">
        <v>121</v>
      </c>
      <c r="I122" s="175">
        <v>2</v>
      </c>
      <c r="J122" s="175">
        <v>3</v>
      </c>
      <c r="K122" s="117">
        <f t="shared" si="78"/>
        <v>356.40000000000003</v>
      </c>
      <c r="L122" s="114">
        <f t="shared" si="79"/>
        <v>534.6</v>
      </c>
      <c r="M122" s="116">
        <f t="shared" si="80"/>
        <v>5</v>
      </c>
      <c r="N122" s="113">
        <f t="shared" si="81"/>
        <v>891.00000000000011</v>
      </c>
      <c r="O122" s="100"/>
      <c r="P122" s="101"/>
      <c r="Q122" s="101"/>
      <c r="R122" s="101"/>
      <c r="S122" s="101"/>
      <c r="T122" s="101"/>
      <c r="U122" s="101"/>
      <c r="V122" s="101"/>
      <c r="W122" s="101"/>
      <c r="X122" s="101"/>
      <c r="Y122" s="101"/>
      <c r="Z122" s="101"/>
      <c r="AA122" s="101"/>
      <c r="AB122" s="101"/>
      <c r="AC122" s="101"/>
      <c r="AD122" s="101"/>
      <c r="AE122" s="101"/>
      <c r="AF122" s="101"/>
      <c r="AG122" s="101"/>
      <c r="AH122" s="101"/>
      <c r="AI122" s="101"/>
      <c r="AJ122" s="101"/>
      <c r="AK122" s="101"/>
      <c r="AL122" s="101"/>
      <c r="AM122" s="101"/>
      <c r="AN122" s="101"/>
      <c r="AO122" s="101"/>
      <c r="AP122" s="101"/>
      <c r="AQ122" s="101"/>
      <c r="AR122" s="101"/>
      <c r="AS122" s="101"/>
      <c r="AT122" s="101"/>
      <c r="AU122" s="101"/>
      <c r="AV122" s="101"/>
      <c r="AW122" s="101"/>
      <c r="AX122" s="101"/>
      <c r="AY122" s="101"/>
      <c r="AZ122" s="101"/>
      <c r="BA122" s="101"/>
      <c r="BB122" s="101"/>
      <c r="BC122" s="101"/>
      <c r="BD122" s="101"/>
      <c r="BE122" s="101"/>
      <c r="BF122" s="101"/>
      <c r="BG122" s="101"/>
      <c r="BH122" s="101"/>
      <c r="BI122" s="101"/>
      <c r="BJ122" s="101"/>
      <c r="BK122" s="101"/>
      <c r="BL122" s="101"/>
      <c r="BM122" s="101"/>
      <c r="BN122" s="101"/>
      <c r="BO122" s="101"/>
      <c r="BP122" s="101"/>
      <c r="BQ122" s="101"/>
      <c r="BR122" s="101"/>
    </row>
    <row r="123" spans="1:70" s="104" customFormat="1" ht="46.5" x14ac:dyDescent="0.35">
      <c r="A123" s="10">
        <f>IF(E123&lt;&gt;"",1+MAX($A$8:A122),"")</f>
        <v>69</v>
      </c>
      <c r="B123" s="250"/>
      <c r="C123" s="103"/>
      <c r="D123" s="233" t="s">
        <v>336</v>
      </c>
      <c r="E123" s="230">
        <v>69</v>
      </c>
      <c r="F123" s="32">
        <f t="shared" si="76"/>
        <v>0.1</v>
      </c>
      <c r="G123" s="58">
        <f t="shared" si="77"/>
        <v>75.900000000000006</v>
      </c>
      <c r="H123" s="230" t="s">
        <v>121</v>
      </c>
      <c r="I123" s="175">
        <v>2</v>
      </c>
      <c r="J123" s="175">
        <v>3</v>
      </c>
      <c r="K123" s="117">
        <f t="shared" si="78"/>
        <v>151.80000000000001</v>
      </c>
      <c r="L123" s="114">
        <f t="shared" si="79"/>
        <v>227.70000000000002</v>
      </c>
      <c r="M123" s="116">
        <f t="shared" si="80"/>
        <v>5</v>
      </c>
      <c r="N123" s="113">
        <f t="shared" si="81"/>
        <v>379.5</v>
      </c>
      <c r="O123" s="100"/>
      <c r="P123" s="101"/>
      <c r="Q123" s="101"/>
      <c r="R123" s="101"/>
      <c r="S123" s="101"/>
      <c r="T123" s="101"/>
      <c r="U123" s="101"/>
      <c r="V123" s="101"/>
      <c r="W123" s="101"/>
      <c r="X123" s="101"/>
      <c r="Y123" s="101"/>
      <c r="Z123" s="101"/>
      <c r="AA123" s="101"/>
      <c r="AB123" s="101"/>
      <c r="AC123" s="101"/>
      <c r="AD123" s="101"/>
      <c r="AE123" s="101"/>
      <c r="AF123" s="101"/>
      <c r="AG123" s="101"/>
      <c r="AH123" s="101"/>
      <c r="AI123" s="101"/>
      <c r="AJ123" s="101"/>
      <c r="AK123" s="101"/>
      <c r="AL123" s="101"/>
      <c r="AM123" s="101"/>
      <c r="AN123" s="101"/>
      <c r="AO123" s="101"/>
      <c r="AP123" s="101"/>
      <c r="AQ123" s="101"/>
      <c r="AR123" s="101"/>
      <c r="AS123" s="101"/>
      <c r="AT123" s="101"/>
      <c r="AU123" s="101"/>
      <c r="AV123" s="101"/>
      <c r="AW123" s="101"/>
      <c r="AX123" s="101"/>
      <c r="AY123" s="101"/>
      <c r="AZ123" s="101"/>
      <c r="BA123" s="101"/>
      <c r="BB123" s="101"/>
      <c r="BC123" s="101"/>
      <c r="BD123" s="101"/>
      <c r="BE123" s="101"/>
      <c r="BF123" s="101"/>
      <c r="BG123" s="101"/>
      <c r="BH123" s="101"/>
      <c r="BI123" s="101"/>
      <c r="BJ123" s="101"/>
      <c r="BK123" s="101"/>
      <c r="BL123" s="101"/>
      <c r="BM123" s="101"/>
      <c r="BN123" s="101"/>
      <c r="BO123" s="101"/>
      <c r="BP123" s="101"/>
      <c r="BQ123" s="101"/>
      <c r="BR123" s="101"/>
    </row>
    <row r="124" spans="1:70" s="104" customFormat="1" ht="46.5" x14ac:dyDescent="0.35">
      <c r="A124" s="10">
        <f>IF(E124&lt;&gt;"",1+MAX($A$8:A123),"")</f>
        <v>70</v>
      </c>
      <c r="B124" s="251"/>
      <c r="C124" s="103"/>
      <c r="D124" s="233" t="s">
        <v>337</v>
      </c>
      <c r="E124" s="230">
        <v>37</v>
      </c>
      <c r="F124" s="32">
        <f t="shared" si="76"/>
        <v>0.1</v>
      </c>
      <c r="G124" s="58">
        <f t="shared" si="77"/>
        <v>40.700000000000003</v>
      </c>
      <c r="H124" s="230" t="s">
        <v>121</v>
      </c>
      <c r="I124" s="175">
        <v>2</v>
      </c>
      <c r="J124" s="175">
        <v>3</v>
      </c>
      <c r="K124" s="117">
        <f t="shared" si="78"/>
        <v>81.400000000000006</v>
      </c>
      <c r="L124" s="114">
        <f t="shared" si="79"/>
        <v>122.10000000000001</v>
      </c>
      <c r="M124" s="116">
        <f t="shared" si="80"/>
        <v>5</v>
      </c>
      <c r="N124" s="113">
        <f t="shared" si="81"/>
        <v>203.5</v>
      </c>
      <c r="O124" s="100"/>
      <c r="P124" s="101"/>
      <c r="Q124" s="101"/>
      <c r="R124" s="101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1"/>
      <c r="AD124" s="101"/>
      <c r="AE124" s="101"/>
      <c r="AF124" s="101"/>
      <c r="AG124" s="101"/>
      <c r="AH124" s="101"/>
      <c r="AI124" s="101"/>
      <c r="AJ124" s="101"/>
      <c r="AK124" s="101"/>
      <c r="AL124" s="101"/>
      <c r="AM124" s="101"/>
      <c r="AN124" s="101"/>
      <c r="AO124" s="101"/>
      <c r="AP124" s="101"/>
      <c r="AQ124" s="101"/>
      <c r="AR124" s="101"/>
      <c r="AS124" s="101"/>
      <c r="AT124" s="101"/>
      <c r="AU124" s="101"/>
      <c r="AV124" s="101"/>
      <c r="AW124" s="101"/>
      <c r="AX124" s="101"/>
      <c r="AY124" s="101"/>
      <c r="AZ124" s="101"/>
      <c r="BA124" s="101"/>
      <c r="BB124" s="101"/>
      <c r="BC124" s="101"/>
      <c r="BD124" s="101"/>
      <c r="BE124" s="101"/>
      <c r="BF124" s="101"/>
      <c r="BG124" s="101"/>
      <c r="BH124" s="101"/>
      <c r="BI124" s="101"/>
      <c r="BJ124" s="101"/>
      <c r="BK124" s="101"/>
      <c r="BL124" s="101"/>
      <c r="BM124" s="101"/>
      <c r="BN124" s="101"/>
      <c r="BO124" s="101"/>
      <c r="BP124" s="101"/>
      <c r="BQ124" s="101"/>
      <c r="BR124" s="101"/>
    </row>
    <row r="125" spans="1:70" s="104" customFormat="1" ht="16" thickBot="1" x14ac:dyDescent="0.4">
      <c r="A125" s="10" t="str">
        <f>IF(E125&lt;&gt;"",1+MAX($A$8:A113),"")</f>
        <v/>
      </c>
      <c r="B125" s="102"/>
      <c r="C125" s="103"/>
      <c r="D125" s="95"/>
      <c r="E125" s="31"/>
      <c r="F125" s="96"/>
      <c r="G125" s="97"/>
      <c r="H125" s="98"/>
      <c r="I125" s="111"/>
      <c r="J125" s="111"/>
      <c r="K125" s="117"/>
      <c r="L125" s="114"/>
      <c r="M125" s="116"/>
      <c r="N125" s="113"/>
      <c r="O125" s="100"/>
      <c r="P125" s="101"/>
      <c r="Q125" s="101"/>
      <c r="R125" s="101"/>
      <c r="S125" s="101"/>
      <c r="T125" s="101"/>
      <c r="U125" s="101"/>
      <c r="V125" s="101"/>
      <c r="W125" s="101"/>
      <c r="X125" s="101"/>
      <c r="Y125" s="101"/>
      <c r="Z125" s="101"/>
      <c r="AA125" s="101"/>
      <c r="AB125" s="101"/>
      <c r="AC125" s="101"/>
      <c r="AD125" s="101"/>
      <c r="AE125" s="101"/>
      <c r="AF125" s="101"/>
      <c r="AG125" s="101"/>
      <c r="AH125" s="101"/>
      <c r="AI125" s="101"/>
      <c r="AJ125" s="101"/>
      <c r="AK125" s="101"/>
      <c r="AL125" s="101"/>
      <c r="AM125" s="101"/>
      <c r="AN125" s="101"/>
      <c r="AO125" s="101"/>
      <c r="AP125" s="101"/>
      <c r="AQ125" s="101"/>
      <c r="AR125" s="101"/>
      <c r="AS125" s="101"/>
      <c r="AT125" s="101"/>
      <c r="AU125" s="101"/>
      <c r="AV125" s="101"/>
      <c r="AW125" s="101"/>
      <c r="AX125" s="101"/>
      <c r="AY125" s="101"/>
      <c r="AZ125" s="101"/>
      <c r="BA125" s="101"/>
      <c r="BB125" s="101"/>
      <c r="BC125" s="101"/>
      <c r="BD125" s="101"/>
      <c r="BE125" s="101"/>
    </row>
    <row r="126" spans="1:70" ht="16" thickBot="1" x14ac:dyDescent="0.4">
      <c r="A126" s="10" t="str">
        <f>IF(E126&lt;&gt;"",1+MAX($A$8:A125),"")</f>
        <v/>
      </c>
      <c r="B126" s="37"/>
      <c r="C126" s="12"/>
      <c r="D126" s="133" t="s">
        <v>71</v>
      </c>
      <c r="E126" s="125"/>
      <c r="F126" s="84"/>
      <c r="G126" s="84"/>
      <c r="H126" s="85"/>
      <c r="I126" s="86"/>
      <c r="J126" s="86"/>
      <c r="K126" s="190">
        <f>SUM(K107:K125)</f>
        <v>9250.0399999999991</v>
      </c>
      <c r="L126" s="190">
        <f>SUM(L107:L125)</f>
        <v>11728.060000000003</v>
      </c>
      <c r="M126" s="120"/>
      <c r="N126" s="119"/>
      <c r="O126" s="118">
        <f>SUM(N107:N125)</f>
        <v>20978.1</v>
      </c>
      <c r="P126" s="101"/>
      <c r="Q126" s="101"/>
      <c r="R126" s="101"/>
      <c r="S126" s="101"/>
      <c r="T126" s="101"/>
      <c r="U126" s="101"/>
      <c r="V126" s="101"/>
      <c r="W126" s="101"/>
      <c r="X126" s="101"/>
      <c r="Y126" s="101"/>
      <c r="Z126" s="101"/>
      <c r="AA126" s="101"/>
      <c r="AB126" s="101"/>
      <c r="AC126" s="101"/>
      <c r="AD126" s="101"/>
      <c r="AE126" s="101"/>
      <c r="AF126" s="101"/>
      <c r="AG126" s="101"/>
      <c r="AH126" s="101"/>
      <c r="AI126" s="101"/>
      <c r="AJ126" s="101"/>
    </row>
    <row r="127" spans="1:70" ht="16" thickBot="1" x14ac:dyDescent="0.4">
      <c r="A127" s="10" t="str">
        <f>IF(E127&lt;&gt;"",1+MAX($A$8:A126),"")</f>
        <v/>
      </c>
      <c r="B127" s="50"/>
      <c r="C127" s="38"/>
      <c r="D127" s="134"/>
      <c r="E127" s="126"/>
      <c r="F127" s="33"/>
      <c r="G127" s="39"/>
      <c r="H127" s="42"/>
      <c r="I127" s="47"/>
      <c r="J127" s="47"/>
      <c r="K127" s="60"/>
      <c r="L127" s="60"/>
      <c r="M127" s="60"/>
      <c r="N127" s="60"/>
      <c r="O127" s="64"/>
      <c r="P127" s="101"/>
      <c r="Q127" s="101"/>
      <c r="R127" s="101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1"/>
      <c r="AD127" s="101"/>
      <c r="AE127" s="101"/>
      <c r="AF127" s="101"/>
      <c r="AG127" s="101"/>
      <c r="AH127" s="101"/>
      <c r="AI127" s="101"/>
      <c r="AJ127" s="101"/>
    </row>
    <row r="128" spans="1:70" ht="16" thickBot="1" x14ac:dyDescent="0.4">
      <c r="A128" s="10" t="str">
        <f>IF(E128&lt;&gt;"",1+MAX($A$8:A127),"")</f>
        <v/>
      </c>
      <c r="B128" s="161"/>
      <c r="C128" s="162" t="s">
        <v>86</v>
      </c>
      <c r="D128" s="163" t="s">
        <v>22</v>
      </c>
      <c r="E128" s="164"/>
      <c r="F128" s="165"/>
      <c r="G128" s="166"/>
      <c r="H128" s="167"/>
      <c r="I128" s="168"/>
      <c r="J128" s="168"/>
      <c r="K128" s="169"/>
      <c r="L128" s="169"/>
      <c r="M128" s="169"/>
      <c r="N128" s="169"/>
      <c r="O128" s="170"/>
      <c r="P128" s="101"/>
      <c r="Q128" s="101"/>
      <c r="R128" s="101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1"/>
      <c r="AD128" s="101"/>
      <c r="AE128" s="101"/>
      <c r="AF128" s="101"/>
      <c r="AG128" s="101"/>
      <c r="AH128" s="101"/>
      <c r="AI128" s="101"/>
      <c r="AJ128" s="101"/>
    </row>
    <row r="129" spans="1:70" ht="16" thickBot="1" x14ac:dyDescent="0.4">
      <c r="A129" s="10" t="str">
        <f>IF(E129&lt;&gt;"",1+MAX($A$8:A128),"")</f>
        <v/>
      </c>
      <c r="B129" s="34"/>
      <c r="C129" s="177"/>
      <c r="D129" s="171" t="s">
        <v>73</v>
      </c>
      <c r="E129" s="172"/>
      <c r="F129" s="173"/>
      <c r="G129" s="43"/>
      <c r="H129" s="42"/>
      <c r="I129" s="47"/>
      <c r="J129" s="47"/>
      <c r="K129" s="61"/>
      <c r="L129" s="61"/>
      <c r="M129" s="61"/>
      <c r="N129" s="61"/>
      <c r="O129" s="36"/>
      <c r="P129" s="101"/>
      <c r="Q129" s="101"/>
      <c r="R129" s="101"/>
      <c r="S129" s="101"/>
      <c r="T129" s="101"/>
      <c r="U129" s="101"/>
      <c r="V129" s="101"/>
      <c r="W129" s="101"/>
      <c r="X129" s="101"/>
      <c r="Y129" s="101"/>
      <c r="Z129" s="101"/>
      <c r="AA129" s="101"/>
      <c r="AB129" s="101"/>
      <c r="AC129" s="101"/>
      <c r="AD129" s="101"/>
      <c r="AE129" s="101"/>
      <c r="AF129" s="101"/>
      <c r="AG129" s="101"/>
      <c r="AH129" s="101"/>
      <c r="AI129" s="101"/>
      <c r="AJ129" s="101"/>
    </row>
    <row r="130" spans="1:70" s="104" customFormat="1" x14ac:dyDescent="0.35">
      <c r="A130" s="10">
        <f>IF(E130&lt;&gt;"",1+MAX($A$8:A129),"")</f>
        <v>71</v>
      </c>
      <c r="B130" s="224" t="s">
        <v>130</v>
      </c>
      <c r="C130" s="225"/>
      <c r="D130" s="223" t="s">
        <v>131</v>
      </c>
      <c r="E130" s="222">
        <v>1</v>
      </c>
      <c r="F130" s="32">
        <v>0</v>
      </c>
      <c r="G130" s="58">
        <f t="shared" ref="G130:G134" si="84">IF(E130="","",E130*(1+F130))</f>
        <v>1</v>
      </c>
      <c r="H130" s="222" t="s">
        <v>117</v>
      </c>
      <c r="I130" s="175">
        <v>100</v>
      </c>
      <c r="J130" s="175">
        <v>450</v>
      </c>
      <c r="K130" s="117">
        <f t="shared" ref="K130:K134" si="85">IF(E130="","",G130*I130)</f>
        <v>100</v>
      </c>
      <c r="L130" s="114">
        <f t="shared" ref="L130:L134" si="86">IF(E130="","",G130*J130)</f>
        <v>450</v>
      </c>
      <c r="M130" s="116">
        <f t="shared" ref="M130:M134" si="87">IF(E130="","",I130+J130)</f>
        <v>550</v>
      </c>
      <c r="N130" s="113">
        <f t="shared" ref="N130:N134" si="88">IF(E130="","",M130*G130)</f>
        <v>550</v>
      </c>
      <c r="O130" s="100"/>
      <c r="P130" s="101"/>
      <c r="Q130" s="101"/>
      <c r="R130" s="101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1"/>
      <c r="AD130" s="101"/>
      <c r="AE130" s="101"/>
      <c r="AF130" s="101"/>
      <c r="AG130" s="101"/>
      <c r="AH130" s="101"/>
      <c r="AI130" s="101"/>
      <c r="AJ130" s="101"/>
      <c r="AK130" s="101"/>
      <c r="AL130" s="101"/>
      <c r="AM130" s="101"/>
      <c r="AN130" s="101"/>
      <c r="AO130" s="101"/>
      <c r="AP130" s="101"/>
      <c r="AQ130" s="101"/>
      <c r="AR130" s="101"/>
      <c r="AS130" s="101"/>
      <c r="AT130" s="101"/>
      <c r="AU130" s="101"/>
      <c r="AV130" s="101"/>
      <c r="AW130" s="101"/>
      <c r="AX130" s="101"/>
      <c r="AY130" s="101"/>
      <c r="AZ130" s="101"/>
      <c r="BA130" s="101"/>
      <c r="BB130" s="101"/>
      <c r="BC130" s="101"/>
      <c r="BD130" s="101"/>
      <c r="BE130" s="101"/>
      <c r="BF130" s="101"/>
      <c r="BG130" s="101"/>
      <c r="BH130" s="101"/>
      <c r="BI130" s="101"/>
      <c r="BJ130" s="101"/>
      <c r="BK130" s="101"/>
      <c r="BL130" s="101"/>
      <c r="BM130" s="101"/>
      <c r="BN130" s="101"/>
      <c r="BO130" s="101"/>
      <c r="BP130" s="101"/>
      <c r="BQ130" s="101"/>
      <c r="BR130" s="101"/>
    </row>
    <row r="131" spans="1:70" s="104" customFormat="1" x14ac:dyDescent="0.35">
      <c r="A131" s="10">
        <f>IF(E131&lt;&gt;"",1+MAX($A$8:A130),"")</f>
        <v>72</v>
      </c>
      <c r="B131" s="224" t="s">
        <v>130</v>
      </c>
      <c r="C131" s="225"/>
      <c r="D131" s="223" t="s">
        <v>132</v>
      </c>
      <c r="E131" s="222">
        <v>3</v>
      </c>
      <c r="F131" s="32">
        <v>0</v>
      </c>
      <c r="G131" s="58">
        <f t="shared" si="84"/>
        <v>3</v>
      </c>
      <c r="H131" s="222" t="s">
        <v>117</v>
      </c>
      <c r="I131" s="175">
        <v>100</v>
      </c>
      <c r="J131" s="175">
        <v>300</v>
      </c>
      <c r="K131" s="117">
        <f t="shared" si="85"/>
        <v>300</v>
      </c>
      <c r="L131" s="114">
        <f t="shared" si="86"/>
        <v>900</v>
      </c>
      <c r="M131" s="116">
        <f t="shared" si="87"/>
        <v>400</v>
      </c>
      <c r="N131" s="113">
        <f t="shared" si="88"/>
        <v>1200</v>
      </c>
      <c r="O131" s="100"/>
      <c r="P131" s="101"/>
      <c r="Q131" s="101"/>
      <c r="R131" s="101"/>
      <c r="S131" s="101"/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1"/>
      <c r="AD131" s="101"/>
      <c r="AE131" s="101"/>
      <c r="AF131" s="101"/>
      <c r="AG131" s="101"/>
      <c r="AH131" s="101"/>
      <c r="AI131" s="101"/>
      <c r="AJ131" s="101"/>
      <c r="AK131" s="101"/>
      <c r="AL131" s="101"/>
      <c r="AM131" s="101"/>
      <c r="AN131" s="101"/>
      <c r="AO131" s="101"/>
      <c r="AP131" s="101"/>
      <c r="AQ131" s="101"/>
      <c r="AR131" s="101"/>
      <c r="AS131" s="101"/>
      <c r="AT131" s="101"/>
      <c r="AU131" s="101"/>
      <c r="AV131" s="101"/>
      <c r="AW131" s="101"/>
      <c r="AX131" s="101"/>
      <c r="AY131" s="101"/>
      <c r="AZ131" s="101"/>
      <c r="BA131" s="101"/>
      <c r="BB131" s="101"/>
      <c r="BC131" s="101"/>
      <c r="BD131" s="101"/>
      <c r="BE131" s="101"/>
      <c r="BF131" s="101"/>
      <c r="BG131" s="101"/>
      <c r="BH131" s="101"/>
      <c r="BI131" s="101"/>
      <c r="BJ131" s="101"/>
      <c r="BK131" s="101"/>
      <c r="BL131" s="101"/>
      <c r="BM131" s="101"/>
      <c r="BN131" s="101"/>
      <c r="BO131" s="101"/>
      <c r="BP131" s="101"/>
      <c r="BQ131" s="101"/>
      <c r="BR131" s="101"/>
    </row>
    <row r="132" spans="1:70" s="104" customFormat="1" x14ac:dyDescent="0.35">
      <c r="A132" s="10">
        <f>IF(E132&lt;&gt;"",1+MAX($A$8:A131),"")</f>
        <v>73</v>
      </c>
      <c r="B132" s="224" t="s">
        <v>130</v>
      </c>
      <c r="C132" s="225"/>
      <c r="D132" s="223" t="s">
        <v>133</v>
      </c>
      <c r="E132" s="222">
        <v>2</v>
      </c>
      <c r="F132" s="32">
        <v>0</v>
      </c>
      <c r="G132" s="58">
        <f t="shared" si="84"/>
        <v>2</v>
      </c>
      <c r="H132" s="222" t="s">
        <v>117</v>
      </c>
      <c r="I132" s="175">
        <v>100</v>
      </c>
      <c r="J132" s="175">
        <v>300</v>
      </c>
      <c r="K132" s="117">
        <f t="shared" si="85"/>
        <v>200</v>
      </c>
      <c r="L132" s="114">
        <f t="shared" si="86"/>
        <v>600</v>
      </c>
      <c r="M132" s="116">
        <f t="shared" si="87"/>
        <v>400</v>
      </c>
      <c r="N132" s="113">
        <f t="shared" si="88"/>
        <v>800</v>
      </c>
      <c r="O132" s="100"/>
      <c r="P132" s="101"/>
      <c r="Q132" s="101"/>
      <c r="R132" s="101"/>
      <c r="S132" s="101"/>
      <c r="T132" s="101"/>
      <c r="U132" s="101"/>
      <c r="V132" s="101"/>
      <c r="W132" s="101"/>
      <c r="X132" s="101"/>
      <c r="Y132" s="101"/>
      <c r="Z132" s="101"/>
      <c r="AA132" s="101"/>
      <c r="AB132" s="101"/>
      <c r="AC132" s="101"/>
      <c r="AD132" s="101"/>
      <c r="AE132" s="101"/>
      <c r="AF132" s="101"/>
      <c r="AG132" s="101"/>
      <c r="AH132" s="101"/>
      <c r="AI132" s="101"/>
      <c r="AJ132" s="101"/>
      <c r="AK132" s="101"/>
      <c r="AL132" s="101"/>
      <c r="AM132" s="101"/>
      <c r="AN132" s="101"/>
      <c r="AO132" s="101"/>
      <c r="AP132" s="101"/>
      <c r="AQ132" s="101"/>
      <c r="AR132" s="101"/>
      <c r="AS132" s="101"/>
      <c r="AT132" s="101"/>
      <c r="AU132" s="101"/>
      <c r="AV132" s="101"/>
      <c r="AW132" s="101"/>
      <c r="AX132" s="101"/>
      <c r="AY132" s="101"/>
      <c r="AZ132" s="101"/>
      <c r="BA132" s="101"/>
      <c r="BB132" s="101"/>
      <c r="BC132" s="101"/>
      <c r="BD132" s="101"/>
      <c r="BE132" s="101"/>
      <c r="BF132" s="101"/>
      <c r="BG132" s="101"/>
      <c r="BH132" s="101"/>
      <c r="BI132" s="101"/>
      <c r="BJ132" s="101"/>
      <c r="BK132" s="101"/>
      <c r="BL132" s="101"/>
      <c r="BM132" s="101"/>
      <c r="BN132" s="101"/>
      <c r="BO132" s="101"/>
      <c r="BP132" s="101"/>
      <c r="BQ132" s="101"/>
      <c r="BR132" s="101"/>
    </row>
    <row r="133" spans="1:70" s="104" customFormat="1" x14ac:dyDescent="0.35">
      <c r="A133" s="10">
        <f>IF(E133&lt;&gt;"",1+MAX($A$8:A130),"")</f>
        <v>72</v>
      </c>
      <c r="B133" s="224" t="s">
        <v>130</v>
      </c>
      <c r="C133" s="225"/>
      <c r="D133" s="223" t="s">
        <v>134</v>
      </c>
      <c r="E133" s="222">
        <v>2</v>
      </c>
      <c r="F133" s="32">
        <v>0</v>
      </c>
      <c r="G133" s="58">
        <f t="shared" si="84"/>
        <v>2</v>
      </c>
      <c r="H133" s="222" t="s">
        <v>117</v>
      </c>
      <c r="I133" s="175">
        <v>100</v>
      </c>
      <c r="J133" s="175">
        <v>350</v>
      </c>
      <c r="K133" s="117">
        <f t="shared" si="85"/>
        <v>200</v>
      </c>
      <c r="L133" s="114">
        <f t="shared" si="86"/>
        <v>700</v>
      </c>
      <c r="M133" s="116">
        <f t="shared" si="87"/>
        <v>450</v>
      </c>
      <c r="N133" s="113">
        <f t="shared" si="88"/>
        <v>900</v>
      </c>
      <c r="O133" s="100"/>
      <c r="P133" s="101"/>
      <c r="Q133" s="101"/>
      <c r="R133" s="101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1"/>
      <c r="AD133" s="101"/>
      <c r="AE133" s="101"/>
      <c r="AF133" s="101"/>
      <c r="AG133" s="101"/>
      <c r="AH133" s="101"/>
      <c r="AI133" s="101"/>
      <c r="AJ133" s="101"/>
      <c r="AK133" s="101"/>
      <c r="AL133" s="101"/>
      <c r="AM133" s="101"/>
      <c r="AN133" s="101"/>
      <c r="AO133" s="101"/>
      <c r="AP133" s="101"/>
      <c r="AQ133" s="101"/>
      <c r="AR133" s="101"/>
      <c r="AS133" s="101"/>
      <c r="AT133" s="101"/>
      <c r="AU133" s="101"/>
      <c r="AV133" s="101"/>
      <c r="AW133" s="101"/>
      <c r="AX133" s="101"/>
      <c r="AY133" s="101"/>
      <c r="AZ133" s="101"/>
      <c r="BA133" s="101"/>
      <c r="BB133" s="101"/>
      <c r="BC133" s="101"/>
      <c r="BD133" s="101"/>
      <c r="BE133" s="101"/>
      <c r="BF133" s="101"/>
      <c r="BG133" s="101"/>
      <c r="BH133" s="101"/>
      <c r="BI133" s="101"/>
      <c r="BJ133" s="101"/>
      <c r="BK133" s="101"/>
      <c r="BL133" s="101"/>
      <c r="BM133" s="101"/>
      <c r="BN133" s="101"/>
      <c r="BO133" s="101"/>
      <c r="BP133" s="101"/>
      <c r="BQ133" s="101"/>
      <c r="BR133" s="101"/>
    </row>
    <row r="134" spans="1:70" s="104" customFormat="1" x14ac:dyDescent="0.35">
      <c r="A134" s="10">
        <f>IF(E134&lt;&gt;"",1+MAX($A$8:A133),"")</f>
        <v>74</v>
      </c>
      <c r="B134" s="224" t="s">
        <v>130</v>
      </c>
      <c r="C134" s="225"/>
      <c r="D134" s="223" t="s">
        <v>135</v>
      </c>
      <c r="E134" s="222">
        <v>1</v>
      </c>
      <c r="F134" s="32">
        <v>0</v>
      </c>
      <c r="G134" s="58">
        <f t="shared" si="84"/>
        <v>1</v>
      </c>
      <c r="H134" s="222" t="s">
        <v>117</v>
      </c>
      <c r="I134" s="175">
        <v>100</v>
      </c>
      <c r="J134" s="175">
        <v>300</v>
      </c>
      <c r="K134" s="117">
        <f t="shared" si="85"/>
        <v>100</v>
      </c>
      <c r="L134" s="114">
        <f t="shared" si="86"/>
        <v>300</v>
      </c>
      <c r="M134" s="116">
        <f t="shared" si="87"/>
        <v>400</v>
      </c>
      <c r="N134" s="113">
        <f t="shared" si="88"/>
        <v>400</v>
      </c>
      <c r="O134" s="100"/>
      <c r="P134" s="101"/>
      <c r="Q134" s="101"/>
      <c r="R134" s="101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1"/>
      <c r="AD134" s="101"/>
      <c r="AE134" s="101"/>
      <c r="AF134" s="101"/>
      <c r="AG134" s="101"/>
      <c r="AH134" s="101"/>
      <c r="AI134" s="101"/>
      <c r="AJ134" s="101"/>
      <c r="AK134" s="101"/>
      <c r="AL134" s="101"/>
      <c r="AM134" s="101"/>
      <c r="AN134" s="101"/>
      <c r="AO134" s="101"/>
      <c r="AP134" s="101"/>
      <c r="AQ134" s="101"/>
      <c r="AR134" s="101"/>
      <c r="AS134" s="101"/>
      <c r="AT134" s="101"/>
      <c r="AU134" s="101"/>
      <c r="AV134" s="101"/>
      <c r="AW134" s="101"/>
      <c r="AX134" s="101"/>
      <c r="AY134" s="101"/>
      <c r="AZ134" s="101"/>
      <c r="BA134" s="101"/>
      <c r="BB134" s="101"/>
      <c r="BC134" s="101"/>
      <c r="BD134" s="101"/>
      <c r="BE134" s="101"/>
      <c r="BF134" s="101"/>
      <c r="BG134" s="101"/>
      <c r="BH134" s="101"/>
      <c r="BI134" s="101"/>
      <c r="BJ134" s="101"/>
      <c r="BK134" s="101"/>
      <c r="BL134" s="101"/>
      <c r="BM134" s="101"/>
      <c r="BN134" s="101"/>
      <c r="BO134" s="101"/>
      <c r="BP134" s="101"/>
      <c r="BQ134" s="101"/>
      <c r="BR134" s="101"/>
    </row>
    <row r="135" spans="1:70" s="104" customFormat="1" x14ac:dyDescent="0.35">
      <c r="A135" s="10">
        <f>IF(E135&lt;&gt;"",1+MAX($A$8:A134),"")</f>
        <v>75</v>
      </c>
      <c r="B135" s="224" t="s">
        <v>130</v>
      </c>
      <c r="C135" s="225"/>
      <c r="D135" s="223" t="s">
        <v>136</v>
      </c>
      <c r="E135" s="222">
        <v>2</v>
      </c>
      <c r="F135" s="32">
        <v>0</v>
      </c>
      <c r="G135" s="58">
        <f t="shared" ref="G135:G150" si="89">IF(E135="","",E135*(1+F135))</f>
        <v>2</v>
      </c>
      <c r="H135" s="222" t="s">
        <v>117</v>
      </c>
      <c r="I135" s="175">
        <v>100</v>
      </c>
      <c r="J135" s="175">
        <v>350</v>
      </c>
      <c r="K135" s="117">
        <f t="shared" ref="K135:K150" si="90">IF(E135="","",G135*I135)</f>
        <v>200</v>
      </c>
      <c r="L135" s="114">
        <f t="shared" ref="L135:L150" si="91">IF(E135="","",G135*J135)</f>
        <v>700</v>
      </c>
      <c r="M135" s="116">
        <f t="shared" ref="M135:M150" si="92">IF(E135="","",I135+J135)</f>
        <v>450</v>
      </c>
      <c r="N135" s="113">
        <f t="shared" ref="N135:N150" si="93">IF(E135="","",M135*G135)</f>
        <v>900</v>
      </c>
      <c r="O135" s="100"/>
      <c r="P135" s="101"/>
      <c r="Q135" s="101"/>
      <c r="R135" s="101"/>
      <c r="S135" s="101"/>
      <c r="T135" s="101"/>
      <c r="U135" s="101"/>
      <c r="V135" s="101"/>
      <c r="W135" s="101"/>
      <c r="X135" s="101"/>
      <c r="Y135" s="101"/>
      <c r="Z135" s="101"/>
      <c r="AA135" s="101"/>
      <c r="AB135" s="101"/>
      <c r="AC135" s="101"/>
      <c r="AD135" s="101"/>
      <c r="AE135" s="101"/>
      <c r="AF135" s="101"/>
      <c r="AG135" s="101"/>
      <c r="AH135" s="101"/>
      <c r="AI135" s="101"/>
      <c r="AJ135" s="101"/>
      <c r="AK135" s="101"/>
      <c r="AL135" s="101"/>
      <c r="AM135" s="101"/>
      <c r="AN135" s="101"/>
      <c r="AO135" s="101"/>
      <c r="AP135" s="101"/>
      <c r="AQ135" s="101"/>
      <c r="AR135" s="101"/>
      <c r="AS135" s="101"/>
      <c r="AT135" s="101"/>
      <c r="AU135" s="101"/>
      <c r="AV135" s="101"/>
      <c r="AW135" s="101"/>
      <c r="AX135" s="101"/>
      <c r="AY135" s="101"/>
      <c r="AZ135" s="101"/>
      <c r="BA135" s="101"/>
      <c r="BB135" s="101"/>
      <c r="BC135" s="101"/>
      <c r="BD135" s="101"/>
      <c r="BE135" s="101"/>
      <c r="BF135" s="101"/>
      <c r="BG135" s="101"/>
      <c r="BH135" s="101"/>
      <c r="BI135" s="101"/>
      <c r="BJ135" s="101"/>
      <c r="BK135" s="101"/>
      <c r="BL135" s="101"/>
      <c r="BM135" s="101"/>
      <c r="BN135" s="101"/>
      <c r="BO135" s="101"/>
      <c r="BP135" s="101"/>
      <c r="BQ135" s="101"/>
      <c r="BR135" s="101"/>
    </row>
    <row r="136" spans="1:70" s="104" customFormat="1" x14ac:dyDescent="0.35">
      <c r="A136" s="10">
        <f>IF(E136&lt;&gt;"",1+MAX($A$8:A135),"")</f>
        <v>76</v>
      </c>
      <c r="B136" s="224" t="s">
        <v>130</v>
      </c>
      <c r="C136" s="225"/>
      <c r="D136" s="223" t="s">
        <v>137</v>
      </c>
      <c r="E136" s="222">
        <v>1</v>
      </c>
      <c r="F136" s="32">
        <v>0</v>
      </c>
      <c r="G136" s="58">
        <f t="shared" si="89"/>
        <v>1</v>
      </c>
      <c r="H136" s="222" t="s">
        <v>117</v>
      </c>
      <c r="I136" s="175">
        <v>100</v>
      </c>
      <c r="J136" s="175">
        <v>350</v>
      </c>
      <c r="K136" s="117">
        <f t="shared" si="90"/>
        <v>100</v>
      </c>
      <c r="L136" s="114">
        <f t="shared" si="91"/>
        <v>350</v>
      </c>
      <c r="M136" s="116">
        <f t="shared" si="92"/>
        <v>450</v>
      </c>
      <c r="N136" s="113">
        <f t="shared" si="93"/>
        <v>450</v>
      </c>
      <c r="O136" s="100"/>
      <c r="P136" s="101"/>
      <c r="Q136" s="101"/>
      <c r="R136" s="101"/>
      <c r="S136" s="101"/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1"/>
      <c r="AD136" s="101"/>
      <c r="AE136" s="101"/>
      <c r="AF136" s="101"/>
      <c r="AG136" s="101"/>
      <c r="AH136" s="101"/>
      <c r="AI136" s="101"/>
      <c r="AJ136" s="101"/>
      <c r="AK136" s="101"/>
      <c r="AL136" s="101"/>
      <c r="AM136" s="101"/>
      <c r="AN136" s="101"/>
      <c r="AO136" s="101"/>
      <c r="AP136" s="101"/>
      <c r="AQ136" s="101"/>
      <c r="AR136" s="101"/>
      <c r="AS136" s="101"/>
      <c r="AT136" s="101"/>
      <c r="AU136" s="101"/>
      <c r="AV136" s="101"/>
      <c r="AW136" s="101"/>
      <c r="AX136" s="101"/>
      <c r="AY136" s="101"/>
      <c r="AZ136" s="101"/>
      <c r="BA136" s="101"/>
      <c r="BB136" s="101"/>
      <c r="BC136" s="101"/>
      <c r="BD136" s="101"/>
      <c r="BE136" s="101"/>
      <c r="BF136" s="101"/>
      <c r="BG136" s="101"/>
      <c r="BH136" s="101"/>
      <c r="BI136" s="101"/>
      <c r="BJ136" s="101"/>
      <c r="BK136" s="101"/>
      <c r="BL136" s="101"/>
      <c r="BM136" s="101"/>
      <c r="BN136" s="101"/>
      <c r="BO136" s="101"/>
      <c r="BP136" s="101"/>
      <c r="BQ136" s="101"/>
      <c r="BR136" s="101"/>
    </row>
    <row r="137" spans="1:70" s="104" customFormat="1" x14ac:dyDescent="0.35">
      <c r="A137" s="10">
        <f>IF(E137&lt;&gt;"",1+MAX($A$8:A136),"")</f>
        <v>77</v>
      </c>
      <c r="B137" s="224" t="s">
        <v>130</v>
      </c>
      <c r="C137" s="225"/>
      <c r="D137" s="223" t="s">
        <v>138</v>
      </c>
      <c r="E137" s="222">
        <v>3</v>
      </c>
      <c r="F137" s="32">
        <v>0</v>
      </c>
      <c r="G137" s="58">
        <f t="shared" si="89"/>
        <v>3</v>
      </c>
      <c r="H137" s="222" t="s">
        <v>117</v>
      </c>
      <c r="I137" s="175">
        <v>100</v>
      </c>
      <c r="J137" s="175">
        <v>350</v>
      </c>
      <c r="K137" s="117">
        <f t="shared" si="90"/>
        <v>300</v>
      </c>
      <c r="L137" s="114">
        <f t="shared" si="91"/>
        <v>1050</v>
      </c>
      <c r="M137" s="116">
        <f t="shared" si="92"/>
        <v>450</v>
      </c>
      <c r="N137" s="113">
        <f t="shared" si="93"/>
        <v>1350</v>
      </c>
      <c r="O137" s="100"/>
      <c r="P137" s="101"/>
      <c r="Q137" s="101"/>
      <c r="R137" s="101"/>
      <c r="S137" s="101"/>
      <c r="T137" s="101"/>
      <c r="U137" s="101"/>
      <c r="V137" s="101"/>
      <c r="W137" s="101"/>
      <c r="X137" s="101"/>
      <c r="Y137" s="101"/>
      <c r="Z137" s="101"/>
      <c r="AA137" s="101"/>
      <c r="AB137" s="101"/>
      <c r="AC137" s="101"/>
      <c r="AD137" s="101"/>
      <c r="AE137" s="101"/>
      <c r="AF137" s="101"/>
      <c r="AG137" s="101"/>
      <c r="AH137" s="101"/>
      <c r="AI137" s="101"/>
      <c r="AJ137" s="101"/>
      <c r="AK137" s="101"/>
      <c r="AL137" s="101"/>
      <c r="AM137" s="101"/>
      <c r="AN137" s="101"/>
      <c r="AO137" s="101"/>
      <c r="AP137" s="101"/>
      <c r="AQ137" s="101"/>
      <c r="AR137" s="101"/>
      <c r="AS137" s="101"/>
      <c r="AT137" s="101"/>
      <c r="AU137" s="101"/>
      <c r="AV137" s="101"/>
      <c r="AW137" s="101"/>
      <c r="AX137" s="101"/>
      <c r="AY137" s="101"/>
      <c r="AZ137" s="101"/>
      <c r="BA137" s="101"/>
      <c r="BB137" s="101"/>
      <c r="BC137" s="101"/>
      <c r="BD137" s="101"/>
      <c r="BE137" s="101"/>
      <c r="BF137" s="101"/>
      <c r="BG137" s="101"/>
      <c r="BH137" s="101"/>
      <c r="BI137" s="101"/>
      <c r="BJ137" s="101"/>
      <c r="BK137" s="101"/>
      <c r="BL137" s="101"/>
      <c r="BM137" s="101"/>
      <c r="BN137" s="101"/>
      <c r="BO137" s="101"/>
      <c r="BP137" s="101"/>
      <c r="BQ137" s="101"/>
      <c r="BR137" s="101"/>
    </row>
    <row r="138" spans="1:70" s="104" customFormat="1" x14ac:dyDescent="0.35">
      <c r="A138" s="10">
        <f>IF(E138&lt;&gt;"",1+MAX($A$8:A137),"")</f>
        <v>78</v>
      </c>
      <c r="B138" s="224" t="s">
        <v>130</v>
      </c>
      <c r="C138" s="225"/>
      <c r="D138" s="223" t="s">
        <v>139</v>
      </c>
      <c r="E138" s="222">
        <v>2</v>
      </c>
      <c r="F138" s="32">
        <f t="shared" ref="F138:F144" si="94">IF(E138="","",10%)</f>
        <v>0.1</v>
      </c>
      <c r="G138" s="58">
        <f t="shared" si="89"/>
        <v>2.2000000000000002</v>
      </c>
      <c r="H138" s="222" t="s">
        <v>129</v>
      </c>
      <c r="I138" s="175">
        <v>30</v>
      </c>
      <c r="J138" s="175">
        <v>130</v>
      </c>
      <c r="K138" s="117">
        <f t="shared" si="90"/>
        <v>66</v>
      </c>
      <c r="L138" s="114">
        <f t="shared" si="91"/>
        <v>286</v>
      </c>
      <c r="M138" s="116">
        <f t="shared" si="92"/>
        <v>160</v>
      </c>
      <c r="N138" s="113">
        <f t="shared" si="93"/>
        <v>352</v>
      </c>
      <c r="O138" s="100"/>
      <c r="P138" s="101"/>
      <c r="Q138" s="101"/>
      <c r="R138" s="101"/>
      <c r="S138" s="101"/>
      <c r="T138" s="101"/>
      <c r="U138" s="101"/>
      <c r="V138" s="101"/>
      <c r="W138" s="101"/>
      <c r="X138" s="101"/>
      <c r="Y138" s="101"/>
      <c r="Z138" s="101"/>
      <c r="AA138" s="101"/>
      <c r="AB138" s="101"/>
      <c r="AC138" s="101"/>
      <c r="AD138" s="101"/>
      <c r="AE138" s="101"/>
      <c r="AF138" s="101"/>
      <c r="AG138" s="101"/>
      <c r="AH138" s="101"/>
      <c r="AI138" s="101"/>
      <c r="AJ138" s="101"/>
      <c r="AK138" s="101"/>
      <c r="AL138" s="101"/>
      <c r="AM138" s="101"/>
      <c r="AN138" s="101"/>
      <c r="AO138" s="101"/>
      <c r="AP138" s="101"/>
      <c r="AQ138" s="101"/>
      <c r="AR138" s="101"/>
      <c r="AS138" s="101"/>
      <c r="AT138" s="101"/>
      <c r="AU138" s="101"/>
      <c r="AV138" s="101"/>
      <c r="AW138" s="101"/>
      <c r="AX138" s="101"/>
      <c r="AY138" s="101"/>
      <c r="AZ138" s="101"/>
      <c r="BA138" s="101"/>
      <c r="BB138" s="101"/>
      <c r="BC138" s="101"/>
      <c r="BD138" s="101"/>
      <c r="BE138" s="101"/>
      <c r="BF138" s="101"/>
      <c r="BG138" s="101"/>
      <c r="BH138" s="101"/>
      <c r="BI138" s="101"/>
      <c r="BJ138" s="101"/>
      <c r="BK138" s="101"/>
      <c r="BL138" s="101"/>
      <c r="BM138" s="101"/>
      <c r="BN138" s="101"/>
      <c r="BO138" s="101"/>
      <c r="BP138" s="101"/>
      <c r="BQ138" s="101"/>
      <c r="BR138" s="101"/>
    </row>
    <row r="139" spans="1:70" s="104" customFormat="1" x14ac:dyDescent="0.35">
      <c r="A139" s="10">
        <f>IF(E139&lt;&gt;"",1+MAX($A$8:A138),"")</f>
        <v>79</v>
      </c>
      <c r="B139" s="224" t="s">
        <v>130</v>
      </c>
      <c r="C139" s="225"/>
      <c r="D139" s="223" t="s">
        <v>140</v>
      </c>
      <c r="E139" s="222">
        <v>8</v>
      </c>
      <c r="F139" s="32">
        <f t="shared" si="94"/>
        <v>0.1</v>
      </c>
      <c r="G139" s="58">
        <f t="shared" si="89"/>
        <v>8.8000000000000007</v>
      </c>
      <c r="H139" s="222" t="s">
        <v>129</v>
      </c>
      <c r="I139" s="175">
        <v>15</v>
      </c>
      <c r="J139" s="175">
        <v>35</v>
      </c>
      <c r="K139" s="117">
        <f t="shared" si="90"/>
        <v>132</v>
      </c>
      <c r="L139" s="114">
        <f t="shared" si="91"/>
        <v>308</v>
      </c>
      <c r="M139" s="116">
        <f t="shared" si="92"/>
        <v>50</v>
      </c>
      <c r="N139" s="113">
        <f t="shared" si="93"/>
        <v>440.00000000000006</v>
      </c>
      <c r="O139" s="100"/>
      <c r="P139" s="101"/>
      <c r="Q139" s="101"/>
      <c r="R139" s="101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1"/>
      <c r="AD139" s="101"/>
      <c r="AE139" s="101"/>
      <c r="AF139" s="101"/>
      <c r="AG139" s="101"/>
      <c r="AH139" s="101"/>
      <c r="AI139" s="101"/>
      <c r="AJ139" s="101"/>
      <c r="AK139" s="101"/>
      <c r="AL139" s="101"/>
      <c r="AM139" s="101"/>
      <c r="AN139" s="101"/>
      <c r="AO139" s="101"/>
      <c r="AP139" s="101"/>
      <c r="AQ139" s="101"/>
      <c r="AR139" s="101"/>
      <c r="AS139" s="101"/>
      <c r="AT139" s="101"/>
      <c r="AU139" s="101"/>
      <c r="AV139" s="101"/>
      <c r="AW139" s="101"/>
      <c r="AX139" s="101"/>
      <c r="AY139" s="101"/>
      <c r="AZ139" s="101"/>
      <c r="BA139" s="101"/>
      <c r="BB139" s="101"/>
      <c r="BC139" s="101"/>
      <c r="BD139" s="101"/>
      <c r="BE139" s="101"/>
      <c r="BF139" s="101"/>
      <c r="BG139" s="101"/>
      <c r="BH139" s="101"/>
      <c r="BI139" s="101"/>
      <c r="BJ139" s="101"/>
      <c r="BK139" s="101"/>
      <c r="BL139" s="101"/>
      <c r="BM139" s="101"/>
      <c r="BN139" s="101"/>
      <c r="BO139" s="101"/>
      <c r="BP139" s="101"/>
      <c r="BQ139" s="101"/>
      <c r="BR139" s="101"/>
    </row>
    <row r="140" spans="1:70" s="104" customFormat="1" x14ac:dyDescent="0.35">
      <c r="A140" s="10">
        <f>IF(E140&lt;&gt;"",1+MAX($A$8:A139),"")</f>
        <v>80</v>
      </c>
      <c r="B140" s="224" t="s">
        <v>130</v>
      </c>
      <c r="C140" s="225"/>
      <c r="D140" s="223" t="s">
        <v>141</v>
      </c>
      <c r="E140" s="222">
        <v>10</v>
      </c>
      <c r="F140" s="32">
        <f t="shared" si="94"/>
        <v>0.1</v>
      </c>
      <c r="G140" s="58">
        <f t="shared" si="89"/>
        <v>11</v>
      </c>
      <c r="H140" s="222" t="s">
        <v>129</v>
      </c>
      <c r="I140" s="175">
        <v>15</v>
      </c>
      <c r="J140" s="175">
        <v>35</v>
      </c>
      <c r="K140" s="117">
        <f t="shared" si="90"/>
        <v>165</v>
      </c>
      <c r="L140" s="114">
        <f t="shared" si="91"/>
        <v>385</v>
      </c>
      <c r="M140" s="116">
        <f t="shared" si="92"/>
        <v>50</v>
      </c>
      <c r="N140" s="113">
        <f t="shared" si="93"/>
        <v>550</v>
      </c>
      <c r="O140" s="100"/>
      <c r="P140" s="101"/>
      <c r="Q140" s="101"/>
      <c r="R140" s="101"/>
      <c r="S140" s="101"/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1"/>
      <c r="AD140" s="101"/>
      <c r="AE140" s="101"/>
      <c r="AF140" s="101"/>
      <c r="AG140" s="101"/>
      <c r="AH140" s="101"/>
      <c r="AI140" s="101"/>
      <c r="AJ140" s="101"/>
      <c r="AK140" s="101"/>
      <c r="AL140" s="101"/>
      <c r="AM140" s="101"/>
      <c r="AN140" s="101"/>
      <c r="AO140" s="101"/>
      <c r="AP140" s="101"/>
      <c r="AQ140" s="101"/>
      <c r="AR140" s="101"/>
      <c r="AS140" s="101"/>
      <c r="AT140" s="101"/>
      <c r="AU140" s="101"/>
      <c r="AV140" s="101"/>
      <c r="AW140" s="101"/>
      <c r="AX140" s="101"/>
      <c r="AY140" s="101"/>
      <c r="AZ140" s="101"/>
      <c r="BA140" s="101"/>
      <c r="BB140" s="101"/>
      <c r="BC140" s="101"/>
      <c r="BD140" s="101"/>
      <c r="BE140" s="101"/>
      <c r="BF140" s="101"/>
      <c r="BG140" s="101"/>
      <c r="BH140" s="101"/>
      <c r="BI140" s="101"/>
      <c r="BJ140" s="101"/>
      <c r="BK140" s="101"/>
      <c r="BL140" s="101"/>
      <c r="BM140" s="101"/>
      <c r="BN140" s="101"/>
      <c r="BO140" s="101"/>
      <c r="BP140" s="101"/>
      <c r="BQ140" s="101"/>
      <c r="BR140" s="101"/>
    </row>
    <row r="141" spans="1:70" s="104" customFormat="1" x14ac:dyDescent="0.35">
      <c r="A141" s="10">
        <f>IF(E141&lt;&gt;"",1+MAX($A$8:A140),"")</f>
        <v>81</v>
      </c>
      <c r="B141" s="224" t="s">
        <v>130</v>
      </c>
      <c r="C141" s="225"/>
      <c r="D141" s="223" t="s">
        <v>142</v>
      </c>
      <c r="E141" s="222">
        <v>4</v>
      </c>
      <c r="F141" s="32">
        <f t="shared" si="94"/>
        <v>0.1</v>
      </c>
      <c r="G141" s="58">
        <f t="shared" si="89"/>
        <v>4.4000000000000004</v>
      </c>
      <c r="H141" s="222" t="s">
        <v>129</v>
      </c>
      <c r="I141" s="175">
        <v>30</v>
      </c>
      <c r="J141" s="175">
        <v>90</v>
      </c>
      <c r="K141" s="117">
        <f t="shared" si="90"/>
        <v>132</v>
      </c>
      <c r="L141" s="114">
        <f t="shared" si="91"/>
        <v>396.00000000000006</v>
      </c>
      <c r="M141" s="116">
        <f t="shared" si="92"/>
        <v>120</v>
      </c>
      <c r="N141" s="113">
        <f t="shared" si="93"/>
        <v>528</v>
      </c>
      <c r="O141" s="100"/>
      <c r="P141" s="101"/>
      <c r="Q141" s="101"/>
      <c r="R141" s="101"/>
      <c r="S141" s="101"/>
      <c r="T141" s="101"/>
      <c r="U141" s="101"/>
      <c r="V141" s="101"/>
      <c r="W141" s="101"/>
      <c r="X141" s="101"/>
      <c r="Y141" s="101"/>
      <c r="Z141" s="101"/>
      <c r="AA141" s="101"/>
      <c r="AB141" s="101"/>
      <c r="AC141" s="101"/>
      <c r="AD141" s="101"/>
      <c r="AE141" s="101"/>
      <c r="AF141" s="101"/>
      <c r="AG141" s="101"/>
      <c r="AH141" s="101"/>
      <c r="AI141" s="101"/>
      <c r="AJ141" s="101"/>
      <c r="AK141" s="101"/>
      <c r="AL141" s="101"/>
      <c r="AM141" s="101"/>
      <c r="AN141" s="101"/>
      <c r="AO141" s="101"/>
      <c r="AP141" s="101"/>
      <c r="AQ141" s="101"/>
      <c r="AR141" s="101"/>
      <c r="AS141" s="101"/>
      <c r="AT141" s="101"/>
      <c r="AU141" s="101"/>
      <c r="AV141" s="101"/>
      <c r="AW141" s="101"/>
      <c r="AX141" s="101"/>
      <c r="AY141" s="101"/>
      <c r="AZ141" s="101"/>
      <c r="BA141" s="101"/>
      <c r="BB141" s="101"/>
      <c r="BC141" s="101"/>
      <c r="BD141" s="101"/>
      <c r="BE141" s="101"/>
      <c r="BF141" s="101"/>
      <c r="BG141" s="101"/>
      <c r="BH141" s="101"/>
      <c r="BI141" s="101"/>
      <c r="BJ141" s="101"/>
      <c r="BK141" s="101"/>
      <c r="BL141" s="101"/>
      <c r="BM141" s="101"/>
      <c r="BN141" s="101"/>
      <c r="BO141" s="101"/>
      <c r="BP141" s="101"/>
      <c r="BQ141" s="101"/>
      <c r="BR141" s="101"/>
    </row>
    <row r="142" spans="1:70" s="104" customFormat="1" x14ac:dyDescent="0.35">
      <c r="A142" s="10">
        <f>IF(E142&lt;&gt;"",1+MAX($A$8:A141),"")</f>
        <v>82</v>
      </c>
      <c r="B142" s="224" t="s">
        <v>130</v>
      </c>
      <c r="C142" s="225"/>
      <c r="D142" s="223" t="s">
        <v>143</v>
      </c>
      <c r="E142" s="222">
        <v>2</v>
      </c>
      <c r="F142" s="32">
        <f t="shared" si="94"/>
        <v>0.1</v>
      </c>
      <c r="G142" s="58">
        <f t="shared" si="89"/>
        <v>2.2000000000000002</v>
      </c>
      <c r="H142" s="222" t="s">
        <v>129</v>
      </c>
      <c r="I142" s="175">
        <v>30</v>
      </c>
      <c r="J142" s="175">
        <v>130</v>
      </c>
      <c r="K142" s="117">
        <f t="shared" si="90"/>
        <v>66</v>
      </c>
      <c r="L142" s="114">
        <f t="shared" si="91"/>
        <v>286</v>
      </c>
      <c r="M142" s="116">
        <f t="shared" si="92"/>
        <v>160</v>
      </c>
      <c r="N142" s="113">
        <f t="shared" si="93"/>
        <v>352</v>
      </c>
      <c r="O142" s="100"/>
      <c r="P142" s="101"/>
      <c r="Q142" s="101"/>
      <c r="R142" s="101"/>
      <c r="S142" s="101"/>
      <c r="T142" s="101"/>
      <c r="U142" s="101"/>
      <c r="V142" s="101"/>
      <c r="W142" s="101"/>
      <c r="X142" s="101"/>
      <c r="Y142" s="101"/>
      <c r="Z142" s="101"/>
      <c r="AA142" s="101"/>
      <c r="AB142" s="101"/>
      <c r="AC142" s="101"/>
      <c r="AD142" s="101"/>
      <c r="AE142" s="101"/>
      <c r="AF142" s="101"/>
      <c r="AG142" s="101"/>
      <c r="AH142" s="101"/>
      <c r="AI142" s="101"/>
      <c r="AJ142" s="101"/>
      <c r="AK142" s="101"/>
      <c r="AL142" s="101"/>
      <c r="AM142" s="101"/>
      <c r="AN142" s="101"/>
      <c r="AO142" s="101"/>
      <c r="AP142" s="101"/>
      <c r="AQ142" s="101"/>
      <c r="AR142" s="101"/>
      <c r="AS142" s="101"/>
      <c r="AT142" s="101"/>
      <c r="AU142" s="101"/>
      <c r="AV142" s="101"/>
      <c r="AW142" s="101"/>
      <c r="AX142" s="101"/>
      <c r="AY142" s="101"/>
      <c r="AZ142" s="101"/>
      <c r="BA142" s="101"/>
      <c r="BB142" s="101"/>
      <c r="BC142" s="101"/>
      <c r="BD142" s="101"/>
      <c r="BE142" s="101"/>
      <c r="BF142" s="101"/>
      <c r="BG142" s="101"/>
      <c r="BH142" s="101"/>
      <c r="BI142" s="101"/>
      <c r="BJ142" s="101"/>
      <c r="BK142" s="101"/>
      <c r="BL142" s="101"/>
      <c r="BM142" s="101"/>
      <c r="BN142" s="101"/>
      <c r="BO142" s="101"/>
      <c r="BP142" s="101"/>
      <c r="BQ142" s="101"/>
      <c r="BR142" s="101"/>
    </row>
    <row r="143" spans="1:70" s="104" customFormat="1" x14ac:dyDescent="0.35">
      <c r="A143" s="10">
        <f>IF(E143&lt;&gt;"",1+MAX($A$8:A140),"")</f>
        <v>81</v>
      </c>
      <c r="B143" s="224" t="s">
        <v>130</v>
      </c>
      <c r="C143" s="225"/>
      <c r="D143" s="223" t="s">
        <v>144</v>
      </c>
      <c r="E143" s="222">
        <v>3</v>
      </c>
      <c r="F143" s="32">
        <f t="shared" si="94"/>
        <v>0.1</v>
      </c>
      <c r="G143" s="58">
        <f t="shared" si="89"/>
        <v>3.3000000000000003</v>
      </c>
      <c r="H143" s="222" t="s">
        <v>129</v>
      </c>
      <c r="I143" s="175">
        <v>15</v>
      </c>
      <c r="J143" s="175">
        <v>45</v>
      </c>
      <c r="K143" s="117">
        <f t="shared" si="90"/>
        <v>49.500000000000007</v>
      </c>
      <c r="L143" s="114">
        <f t="shared" si="91"/>
        <v>148.5</v>
      </c>
      <c r="M143" s="116">
        <f t="shared" si="92"/>
        <v>60</v>
      </c>
      <c r="N143" s="113">
        <f t="shared" si="93"/>
        <v>198.00000000000003</v>
      </c>
      <c r="O143" s="100"/>
      <c r="P143" s="101"/>
      <c r="Q143" s="101"/>
      <c r="R143" s="101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  <c r="AC143" s="101"/>
      <c r="AD143" s="101"/>
      <c r="AE143" s="101"/>
      <c r="AF143" s="101"/>
      <c r="AG143" s="101"/>
      <c r="AH143" s="101"/>
      <c r="AI143" s="101"/>
      <c r="AJ143" s="101"/>
      <c r="AK143" s="101"/>
      <c r="AL143" s="101"/>
      <c r="AM143" s="101"/>
      <c r="AN143" s="101"/>
      <c r="AO143" s="101"/>
      <c r="AP143" s="101"/>
      <c r="AQ143" s="101"/>
      <c r="AR143" s="101"/>
      <c r="AS143" s="101"/>
      <c r="AT143" s="101"/>
      <c r="AU143" s="101"/>
      <c r="AV143" s="101"/>
      <c r="AW143" s="101"/>
      <c r="AX143" s="101"/>
      <c r="AY143" s="101"/>
      <c r="AZ143" s="101"/>
      <c r="BA143" s="101"/>
      <c r="BB143" s="101"/>
      <c r="BC143" s="101"/>
      <c r="BD143" s="101"/>
      <c r="BE143" s="101"/>
      <c r="BF143" s="101"/>
      <c r="BG143" s="101"/>
      <c r="BH143" s="101"/>
      <c r="BI143" s="101"/>
      <c r="BJ143" s="101"/>
      <c r="BK143" s="101"/>
      <c r="BL143" s="101"/>
      <c r="BM143" s="101"/>
      <c r="BN143" s="101"/>
      <c r="BO143" s="101"/>
      <c r="BP143" s="101"/>
      <c r="BQ143" s="101"/>
      <c r="BR143" s="101"/>
    </row>
    <row r="144" spans="1:70" s="104" customFormat="1" x14ac:dyDescent="0.35">
      <c r="A144" s="10">
        <f>IF(E144&lt;&gt;"",1+MAX($A$8:A143),"")</f>
        <v>83</v>
      </c>
      <c r="B144" s="224" t="s">
        <v>130</v>
      </c>
      <c r="C144" s="225"/>
      <c r="D144" s="223" t="s">
        <v>145</v>
      </c>
      <c r="E144" s="222">
        <v>1</v>
      </c>
      <c r="F144" s="32">
        <f t="shared" si="94"/>
        <v>0.1</v>
      </c>
      <c r="G144" s="58">
        <f t="shared" si="89"/>
        <v>1.1000000000000001</v>
      </c>
      <c r="H144" s="222" t="s">
        <v>129</v>
      </c>
      <c r="I144" s="175">
        <v>30</v>
      </c>
      <c r="J144" s="175">
        <v>130</v>
      </c>
      <c r="K144" s="117">
        <f t="shared" si="90"/>
        <v>33</v>
      </c>
      <c r="L144" s="114">
        <f t="shared" si="91"/>
        <v>143</v>
      </c>
      <c r="M144" s="116">
        <f t="shared" si="92"/>
        <v>160</v>
      </c>
      <c r="N144" s="113">
        <f t="shared" si="93"/>
        <v>176</v>
      </c>
      <c r="O144" s="100"/>
      <c r="P144" s="101"/>
      <c r="Q144" s="101"/>
      <c r="R144" s="101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1"/>
      <c r="AD144" s="101"/>
      <c r="AE144" s="101"/>
      <c r="AF144" s="101"/>
      <c r="AG144" s="101"/>
      <c r="AH144" s="101"/>
      <c r="AI144" s="101"/>
      <c r="AJ144" s="101"/>
      <c r="AK144" s="101"/>
      <c r="AL144" s="101"/>
      <c r="AM144" s="101"/>
      <c r="AN144" s="101"/>
      <c r="AO144" s="101"/>
      <c r="AP144" s="101"/>
      <c r="AQ144" s="101"/>
      <c r="AR144" s="101"/>
      <c r="AS144" s="101"/>
      <c r="AT144" s="101"/>
      <c r="AU144" s="101"/>
      <c r="AV144" s="101"/>
      <c r="AW144" s="101"/>
      <c r="AX144" s="101"/>
      <c r="AY144" s="101"/>
      <c r="AZ144" s="101"/>
      <c r="BA144" s="101"/>
      <c r="BB144" s="101"/>
      <c r="BC144" s="101"/>
      <c r="BD144" s="101"/>
      <c r="BE144" s="101"/>
      <c r="BF144" s="101"/>
      <c r="BG144" s="101"/>
      <c r="BH144" s="101"/>
      <c r="BI144" s="101"/>
      <c r="BJ144" s="101"/>
      <c r="BK144" s="101"/>
      <c r="BL144" s="101"/>
      <c r="BM144" s="101"/>
      <c r="BN144" s="101"/>
      <c r="BO144" s="101"/>
      <c r="BP144" s="101"/>
      <c r="BQ144" s="101"/>
      <c r="BR144" s="101"/>
    </row>
    <row r="145" spans="1:70" s="104" customFormat="1" x14ac:dyDescent="0.35">
      <c r="A145" s="10">
        <f>IF(E145&lt;&gt;"",1+MAX($A$8:A144),"")</f>
        <v>84</v>
      </c>
      <c r="B145" s="224" t="s">
        <v>130</v>
      </c>
      <c r="C145" s="225"/>
      <c r="D145" s="223" t="s">
        <v>146</v>
      </c>
      <c r="E145" s="222">
        <v>5</v>
      </c>
      <c r="F145" s="32">
        <f t="shared" ref="F145:F148" si="95">IF(E145="","",10%)</f>
        <v>0.1</v>
      </c>
      <c r="G145" s="58">
        <f t="shared" ref="G145:G149" si="96">IF(E145="","",E145*(1+F145))</f>
        <v>5.5</v>
      </c>
      <c r="H145" s="222" t="s">
        <v>121</v>
      </c>
      <c r="I145" s="175">
        <v>20</v>
      </c>
      <c r="J145" s="175">
        <v>40</v>
      </c>
      <c r="K145" s="117">
        <f t="shared" ref="K145:K149" si="97">IF(E145="","",G145*I145)</f>
        <v>110</v>
      </c>
      <c r="L145" s="114">
        <f t="shared" ref="L145:L149" si="98">IF(E145="","",G145*J145)</f>
        <v>220</v>
      </c>
      <c r="M145" s="116">
        <f t="shared" ref="M145:M149" si="99">IF(E145="","",I145+J145)</f>
        <v>60</v>
      </c>
      <c r="N145" s="113">
        <f t="shared" ref="N145:N149" si="100">IF(E145="","",M145*G145)</f>
        <v>330</v>
      </c>
      <c r="O145" s="100"/>
      <c r="P145" s="101"/>
      <c r="Q145" s="101"/>
      <c r="R145" s="101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1"/>
      <c r="AD145" s="101"/>
      <c r="AE145" s="101"/>
      <c r="AF145" s="101"/>
      <c r="AG145" s="101"/>
      <c r="AH145" s="101"/>
      <c r="AI145" s="101"/>
      <c r="AJ145" s="101"/>
      <c r="AK145" s="101"/>
      <c r="AL145" s="101"/>
      <c r="AM145" s="101"/>
      <c r="AN145" s="101"/>
      <c r="AO145" s="101"/>
      <c r="AP145" s="101"/>
      <c r="AQ145" s="101"/>
      <c r="AR145" s="101"/>
      <c r="AS145" s="101"/>
      <c r="AT145" s="101"/>
      <c r="AU145" s="101"/>
      <c r="AV145" s="101"/>
      <c r="AW145" s="101"/>
      <c r="AX145" s="101"/>
      <c r="AY145" s="101"/>
      <c r="AZ145" s="101"/>
      <c r="BA145" s="101"/>
      <c r="BB145" s="101"/>
      <c r="BC145" s="101"/>
      <c r="BD145" s="101"/>
      <c r="BE145" s="101"/>
      <c r="BF145" s="101"/>
      <c r="BG145" s="101"/>
      <c r="BH145" s="101"/>
      <c r="BI145" s="101"/>
      <c r="BJ145" s="101"/>
      <c r="BK145" s="101"/>
      <c r="BL145" s="101"/>
      <c r="BM145" s="101"/>
      <c r="BN145" s="101"/>
      <c r="BO145" s="101"/>
      <c r="BP145" s="101"/>
      <c r="BQ145" s="101"/>
      <c r="BR145" s="101"/>
    </row>
    <row r="146" spans="1:70" s="104" customFormat="1" x14ac:dyDescent="0.35">
      <c r="A146" s="10">
        <f>IF(E146&lt;&gt;"",1+MAX($A$8:A145),"")</f>
        <v>85</v>
      </c>
      <c r="B146" s="224" t="s">
        <v>130</v>
      </c>
      <c r="C146" s="225"/>
      <c r="D146" s="223" t="s">
        <v>147</v>
      </c>
      <c r="E146" s="222">
        <v>6</v>
      </c>
      <c r="F146" s="32">
        <f t="shared" si="95"/>
        <v>0.1</v>
      </c>
      <c r="G146" s="58">
        <f t="shared" si="96"/>
        <v>6.6000000000000005</v>
      </c>
      <c r="H146" s="222" t="s">
        <v>121</v>
      </c>
      <c r="I146" s="175">
        <v>20</v>
      </c>
      <c r="J146" s="175">
        <v>40</v>
      </c>
      <c r="K146" s="117">
        <f t="shared" si="97"/>
        <v>132</v>
      </c>
      <c r="L146" s="114">
        <f t="shared" si="98"/>
        <v>264</v>
      </c>
      <c r="M146" s="116">
        <f t="shared" si="99"/>
        <v>60</v>
      </c>
      <c r="N146" s="113">
        <f t="shared" si="100"/>
        <v>396.00000000000006</v>
      </c>
      <c r="O146" s="100"/>
      <c r="P146" s="101"/>
      <c r="Q146" s="101"/>
      <c r="R146" s="101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1"/>
      <c r="AD146" s="101"/>
      <c r="AE146" s="101"/>
      <c r="AF146" s="101"/>
      <c r="AG146" s="101"/>
      <c r="AH146" s="101"/>
      <c r="AI146" s="101"/>
      <c r="AJ146" s="101"/>
      <c r="AK146" s="101"/>
      <c r="AL146" s="101"/>
      <c r="AM146" s="101"/>
      <c r="AN146" s="101"/>
      <c r="AO146" s="101"/>
      <c r="AP146" s="101"/>
      <c r="AQ146" s="101"/>
      <c r="AR146" s="101"/>
      <c r="AS146" s="101"/>
      <c r="AT146" s="101"/>
      <c r="AU146" s="101"/>
      <c r="AV146" s="101"/>
      <c r="AW146" s="101"/>
      <c r="AX146" s="101"/>
      <c r="AY146" s="101"/>
      <c r="AZ146" s="101"/>
      <c r="BA146" s="101"/>
      <c r="BB146" s="101"/>
      <c r="BC146" s="101"/>
      <c r="BD146" s="101"/>
      <c r="BE146" s="101"/>
      <c r="BF146" s="101"/>
      <c r="BG146" s="101"/>
      <c r="BH146" s="101"/>
      <c r="BI146" s="101"/>
      <c r="BJ146" s="101"/>
      <c r="BK146" s="101"/>
      <c r="BL146" s="101"/>
      <c r="BM146" s="101"/>
      <c r="BN146" s="101"/>
      <c r="BO146" s="101"/>
      <c r="BP146" s="101"/>
      <c r="BQ146" s="101"/>
      <c r="BR146" s="101"/>
    </row>
    <row r="147" spans="1:70" s="104" customFormat="1" ht="16" thickBot="1" x14ac:dyDescent="0.4">
      <c r="A147" s="10">
        <f>IF(E147&lt;&gt;"",1+MAX($A$8:A146),"")</f>
        <v>86</v>
      </c>
      <c r="B147" s="224" t="s">
        <v>130</v>
      </c>
      <c r="C147" s="225"/>
      <c r="D147" s="223" t="s">
        <v>148</v>
      </c>
      <c r="E147" s="222">
        <v>7</v>
      </c>
      <c r="F147" s="32">
        <f t="shared" si="95"/>
        <v>0.1</v>
      </c>
      <c r="G147" s="58">
        <f t="shared" si="96"/>
        <v>7.7000000000000011</v>
      </c>
      <c r="H147" s="222" t="s">
        <v>121</v>
      </c>
      <c r="I147" s="175">
        <v>20</v>
      </c>
      <c r="J147" s="175">
        <v>35</v>
      </c>
      <c r="K147" s="117">
        <f t="shared" si="97"/>
        <v>154.00000000000003</v>
      </c>
      <c r="L147" s="114">
        <f t="shared" si="98"/>
        <v>269.50000000000006</v>
      </c>
      <c r="M147" s="116">
        <f t="shared" si="99"/>
        <v>55</v>
      </c>
      <c r="N147" s="113">
        <f t="shared" si="100"/>
        <v>423.50000000000006</v>
      </c>
      <c r="O147" s="100"/>
      <c r="P147" s="101"/>
      <c r="Q147" s="101"/>
      <c r="R147" s="101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1"/>
      <c r="AD147" s="101"/>
      <c r="AE147" s="101"/>
      <c r="AF147" s="101"/>
      <c r="AG147" s="101"/>
      <c r="AH147" s="101"/>
      <c r="AI147" s="101"/>
      <c r="AJ147" s="101"/>
      <c r="AK147" s="101"/>
      <c r="AL147" s="101"/>
      <c r="AM147" s="101"/>
      <c r="AN147" s="101"/>
      <c r="AO147" s="101"/>
      <c r="AP147" s="101"/>
      <c r="AQ147" s="101"/>
      <c r="AR147" s="101"/>
      <c r="AS147" s="101"/>
      <c r="AT147" s="101"/>
      <c r="AU147" s="101"/>
      <c r="AV147" s="101"/>
      <c r="AW147" s="101"/>
      <c r="AX147" s="101"/>
      <c r="AY147" s="101"/>
      <c r="AZ147" s="101"/>
      <c r="BA147" s="101"/>
      <c r="BB147" s="101"/>
      <c r="BC147" s="101"/>
      <c r="BD147" s="101"/>
      <c r="BE147" s="101"/>
      <c r="BF147" s="101"/>
      <c r="BG147" s="101"/>
      <c r="BH147" s="101"/>
      <c r="BI147" s="101"/>
      <c r="BJ147" s="101"/>
      <c r="BK147" s="101"/>
      <c r="BL147" s="101"/>
      <c r="BM147" s="101"/>
      <c r="BN147" s="101"/>
      <c r="BO147" s="101"/>
      <c r="BP147" s="101"/>
      <c r="BQ147" s="101"/>
      <c r="BR147" s="101"/>
    </row>
    <row r="148" spans="1:70" s="104" customFormat="1" ht="16" thickBot="1" x14ac:dyDescent="0.4">
      <c r="A148" s="10" t="str">
        <f>IF(E148&lt;&gt;"",1+MAX($A$8:A147),"")</f>
        <v/>
      </c>
      <c r="B148" s="224" t="s">
        <v>130</v>
      </c>
      <c r="C148" s="225"/>
      <c r="D148" s="174" t="s">
        <v>149</v>
      </c>
      <c r="E148" s="225"/>
      <c r="F148" s="32" t="str">
        <f t="shared" si="95"/>
        <v/>
      </c>
      <c r="G148" s="58" t="str">
        <f t="shared" si="96"/>
        <v/>
      </c>
      <c r="H148" s="226"/>
      <c r="I148" s="111" t="str">
        <f t="shared" ref="I148" si="101">IF(E148=0,"",0)</f>
        <v/>
      </c>
      <c r="J148" s="111" t="str">
        <f t="shared" ref="J148" si="102">IF(E148=0,"",0)</f>
        <v/>
      </c>
      <c r="K148" s="117" t="str">
        <f t="shared" si="97"/>
        <v/>
      </c>
      <c r="L148" s="114" t="str">
        <f t="shared" si="98"/>
        <v/>
      </c>
      <c r="M148" s="116" t="str">
        <f t="shared" si="99"/>
        <v/>
      </c>
      <c r="N148" s="113" t="str">
        <f t="shared" si="100"/>
        <v/>
      </c>
      <c r="O148" s="100"/>
      <c r="P148" s="101"/>
      <c r="Q148" s="101"/>
      <c r="R148" s="101"/>
      <c r="S148" s="101"/>
      <c r="T148" s="101"/>
      <c r="U148" s="101"/>
      <c r="V148" s="101"/>
      <c r="W148" s="101"/>
      <c r="X148" s="101"/>
      <c r="Y148" s="101"/>
      <c r="Z148" s="101"/>
      <c r="AA148" s="101"/>
      <c r="AB148" s="101"/>
      <c r="AC148" s="101"/>
      <c r="AD148" s="101"/>
      <c r="AE148" s="101"/>
      <c r="AF148" s="101"/>
      <c r="AG148" s="101"/>
      <c r="AH148" s="101"/>
      <c r="AI148" s="101"/>
      <c r="AJ148" s="101"/>
      <c r="AK148" s="101"/>
      <c r="AL148" s="101"/>
      <c r="AM148" s="101"/>
      <c r="AN148" s="101"/>
      <c r="AO148" s="101"/>
      <c r="AP148" s="101"/>
      <c r="AQ148" s="101"/>
      <c r="AR148" s="101"/>
      <c r="AS148" s="101"/>
      <c r="AT148" s="101"/>
      <c r="AU148" s="101"/>
      <c r="AV148" s="101"/>
      <c r="AW148" s="101"/>
      <c r="AX148" s="101"/>
      <c r="AY148" s="101"/>
      <c r="AZ148" s="101"/>
      <c r="BA148" s="101"/>
      <c r="BB148" s="101"/>
      <c r="BC148" s="101"/>
      <c r="BD148" s="101"/>
      <c r="BE148" s="101"/>
      <c r="BF148" s="101"/>
      <c r="BG148" s="101"/>
      <c r="BH148" s="101"/>
      <c r="BI148" s="101"/>
      <c r="BJ148" s="101"/>
      <c r="BK148" s="101"/>
      <c r="BL148" s="101"/>
      <c r="BM148" s="101"/>
      <c r="BN148" s="101"/>
      <c r="BO148" s="101"/>
      <c r="BP148" s="101"/>
      <c r="BQ148" s="101"/>
      <c r="BR148" s="101"/>
    </row>
    <row r="149" spans="1:70" s="104" customFormat="1" x14ac:dyDescent="0.35">
      <c r="A149" s="10"/>
      <c r="B149" s="224" t="s">
        <v>130</v>
      </c>
      <c r="C149" s="225"/>
      <c r="D149" s="223" t="s">
        <v>150</v>
      </c>
      <c r="E149" s="222">
        <v>2</v>
      </c>
      <c r="F149" s="32">
        <v>0</v>
      </c>
      <c r="G149" s="58">
        <f t="shared" si="96"/>
        <v>2</v>
      </c>
      <c r="H149" s="222" t="s">
        <v>117</v>
      </c>
      <c r="I149" s="175">
        <v>40</v>
      </c>
      <c r="J149" s="175">
        <v>120</v>
      </c>
      <c r="K149" s="117">
        <f t="shared" si="97"/>
        <v>80</v>
      </c>
      <c r="L149" s="114">
        <f t="shared" si="98"/>
        <v>240</v>
      </c>
      <c r="M149" s="116">
        <f t="shared" si="99"/>
        <v>160</v>
      </c>
      <c r="N149" s="113">
        <f t="shared" si="100"/>
        <v>320</v>
      </c>
      <c r="O149" s="100"/>
      <c r="P149" s="101"/>
      <c r="Q149" s="101"/>
      <c r="R149" s="101"/>
      <c r="S149" s="101"/>
      <c r="T149" s="101"/>
      <c r="U149" s="101"/>
      <c r="V149" s="101"/>
      <c r="W149" s="101"/>
      <c r="X149" s="101"/>
      <c r="Y149" s="101"/>
      <c r="Z149" s="101"/>
      <c r="AA149" s="101"/>
      <c r="AB149" s="101"/>
      <c r="AC149" s="101"/>
      <c r="AD149" s="101"/>
      <c r="AE149" s="101"/>
      <c r="AF149" s="101"/>
      <c r="AG149" s="101"/>
      <c r="AH149" s="101"/>
      <c r="AI149" s="101"/>
      <c r="AJ149" s="101"/>
      <c r="AK149" s="101"/>
      <c r="AL149" s="101"/>
      <c r="AM149" s="101"/>
      <c r="AN149" s="101"/>
      <c r="AO149" s="101"/>
      <c r="AP149" s="101"/>
      <c r="AQ149" s="101"/>
      <c r="AR149" s="101"/>
      <c r="AS149" s="101"/>
      <c r="AT149" s="101"/>
      <c r="AU149" s="101"/>
      <c r="AV149" s="101"/>
      <c r="AW149" s="101"/>
      <c r="AX149" s="101"/>
      <c r="AY149" s="101"/>
      <c r="AZ149" s="101"/>
      <c r="BA149" s="101"/>
      <c r="BB149" s="101"/>
      <c r="BC149" s="101"/>
      <c r="BD149" s="101"/>
      <c r="BE149" s="101"/>
      <c r="BF149" s="101"/>
      <c r="BG149" s="101"/>
      <c r="BH149" s="101"/>
      <c r="BI149" s="101"/>
      <c r="BJ149" s="101"/>
      <c r="BK149" s="101"/>
      <c r="BL149" s="101"/>
      <c r="BM149" s="101"/>
      <c r="BN149" s="101"/>
      <c r="BO149" s="101"/>
      <c r="BP149" s="101"/>
      <c r="BQ149" s="101"/>
      <c r="BR149" s="101"/>
    </row>
    <row r="150" spans="1:70" s="104" customFormat="1" x14ac:dyDescent="0.35">
      <c r="A150" s="10">
        <f>IF(E150&lt;&gt;"",1+MAX($A$8:A148),"")</f>
        <v>87</v>
      </c>
      <c r="B150" s="224" t="s">
        <v>130</v>
      </c>
      <c r="C150" s="225"/>
      <c r="D150" s="223" t="s">
        <v>151</v>
      </c>
      <c r="E150" s="222">
        <v>2</v>
      </c>
      <c r="F150" s="32">
        <v>0</v>
      </c>
      <c r="G150" s="58">
        <f t="shared" si="89"/>
        <v>2</v>
      </c>
      <c r="H150" s="222" t="s">
        <v>117</v>
      </c>
      <c r="I150" s="175">
        <v>40</v>
      </c>
      <c r="J150" s="175">
        <v>120</v>
      </c>
      <c r="K150" s="117">
        <f t="shared" si="90"/>
        <v>80</v>
      </c>
      <c r="L150" s="114">
        <f t="shared" si="91"/>
        <v>240</v>
      </c>
      <c r="M150" s="116">
        <f t="shared" si="92"/>
        <v>160</v>
      </c>
      <c r="N150" s="113">
        <f t="shared" si="93"/>
        <v>320</v>
      </c>
      <c r="O150" s="100"/>
      <c r="P150" s="101"/>
      <c r="Q150" s="101"/>
      <c r="R150" s="101"/>
      <c r="S150" s="101"/>
      <c r="T150" s="101"/>
      <c r="U150" s="101"/>
      <c r="V150" s="101"/>
      <c r="W150" s="101"/>
      <c r="X150" s="101"/>
      <c r="Y150" s="101"/>
      <c r="Z150" s="101"/>
      <c r="AA150" s="101"/>
      <c r="AB150" s="101"/>
      <c r="AC150" s="101"/>
      <c r="AD150" s="101"/>
      <c r="AE150" s="101"/>
      <c r="AF150" s="101"/>
      <c r="AG150" s="101"/>
      <c r="AH150" s="101"/>
      <c r="AI150" s="101"/>
      <c r="AJ150" s="101"/>
      <c r="AK150" s="101"/>
      <c r="AL150" s="101"/>
      <c r="AM150" s="101"/>
      <c r="AN150" s="101"/>
      <c r="AO150" s="101"/>
      <c r="AP150" s="101"/>
      <c r="AQ150" s="101"/>
      <c r="AR150" s="101"/>
      <c r="AS150" s="101"/>
      <c r="AT150" s="101"/>
      <c r="AU150" s="101"/>
      <c r="AV150" s="101"/>
      <c r="AW150" s="101"/>
      <c r="AX150" s="101"/>
      <c r="AY150" s="101"/>
      <c r="AZ150" s="101"/>
      <c r="BA150" s="101"/>
      <c r="BB150" s="101"/>
      <c r="BC150" s="101"/>
      <c r="BD150" s="101"/>
      <c r="BE150" s="101"/>
      <c r="BF150" s="101"/>
      <c r="BG150" s="101"/>
      <c r="BH150" s="101"/>
      <c r="BI150" s="101"/>
      <c r="BJ150" s="101"/>
      <c r="BK150" s="101"/>
      <c r="BL150" s="101"/>
      <c r="BM150" s="101"/>
      <c r="BN150" s="101"/>
      <c r="BO150" s="101"/>
      <c r="BP150" s="101"/>
      <c r="BQ150" s="101"/>
      <c r="BR150" s="101"/>
    </row>
    <row r="151" spans="1:70" s="104" customFormat="1" x14ac:dyDescent="0.35">
      <c r="A151" s="10">
        <f>IF(E151&lt;&gt;"",1+MAX($A$8:A150),"")</f>
        <v>88</v>
      </c>
      <c r="B151" s="224" t="s">
        <v>130</v>
      </c>
      <c r="C151" s="225"/>
      <c r="D151" s="223" t="s">
        <v>152</v>
      </c>
      <c r="E151" s="222">
        <v>2</v>
      </c>
      <c r="F151" s="32">
        <v>0</v>
      </c>
      <c r="G151" s="58">
        <f t="shared" ref="G151:G154" si="103">IF(E151="","",E151*(1+F151))</f>
        <v>2</v>
      </c>
      <c r="H151" s="222" t="s">
        <v>117</v>
      </c>
      <c r="I151" s="175">
        <v>40</v>
      </c>
      <c r="J151" s="175">
        <v>140</v>
      </c>
      <c r="K151" s="117">
        <f t="shared" ref="K151:K154" si="104">IF(E151="","",G151*I151)</f>
        <v>80</v>
      </c>
      <c r="L151" s="114">
        <f t="shared" ref="L151:L154" si="105">IF(E151="","",G151*J151)</f>
        <v>280</v>
      </c>
      <c r="M151" s="116">
        <f t="shared" ref="M151:M154" si="106">IF(E151="","",I151+J151)</f>
        <v>180</v>
      </c>
      <c r="N151" s="113">
        <f t="shared" ref="N151:N154" si="107">IF(E151="","",M151*G151)</f>
        <v>360</v>
      </c>
      <c r="O151" s="100"/>
      <c r="P151" s="101"/>
      <c r="Q151" s="101"/>
      <c r="R151" s="101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1"/>
      <c r="AD151" s="101"/>
      <c r="AE151" s="101"/>
      <c r="AF151" s="101"/>
      <c r="AG151" s="101"/>
      <c r="AH151" s="101"/>
      <c r="AI151" s="101"/>
      <c r="AJ151" s="101"/>
      <c r="AK151" s="101"/>
      <c r="AL151" s="101"/>
      <c r="AM151" s="101"/>
      <c r="AN151" s="101"/>
      <c r="AO151" s="101"/>
      <c r="AP151" s="101"/>
      <c r="AQ151" s="101"/>
      <c r="AR151" s="101"/>
      <c r="AS151" s="101"/>
      <c r="AT151" s="101"/>
      <c r="AU151" s="101"/>
      <c r="AV151" s="101"/>
      <c r="AW151" s="101"/>
      <c r="AX151" s="101"/>
      <c r="AY151" s="101"/>
      <c r="AZ151" s="101"/>
      <c r="BA151" s="101"/>
      <c r="BB151" s="101"/>
      <c r="BC151" s="101"/>
      <c r="BD151" s="101"/>
      <c r="BE151" s="101"/>
      <c r="BF151" s="101"/>
      <c r="BG151" s="101"/>
      <c r="BH151" s="101"/>
      <c r="BI151" s="101"/>
      <c r="BJ151" s="101"/>
      <c r="BK151" s="101"/>
      <c r="BL151" s="101"/>
      <c r="BM151" s="101"/>
      <c r="BN151" s="101"/>
      <c r="BO151" s="101"/>
      <c r="BP151" s="101"/>
      <c r="BQ151" s="101"/>
      <c r="BR151" s="101"/>
    </row>
    <row r="152" spans="1:70" s="104" customFormat="1" x14ac:dyDescent="0.35">
      <c r="A152" s="10">
        <f>IF(E152&lt;&gt;"",1+MAX($A$8:A151),"")</f>
        <v>89</v>
      </c>
      <c r="B152" s="224" t="s">
        <v>130</v>
      </c>
      <c r="C152" s="225"/>
      <c r="D152" s="223" t="s">
        <v>153</v>
      </c>
      <c r="E152" s="222">
        <v>1</v>
      </c>
      <c r="F152" s="32">
        <v>0</v>
      </c>
      <c r="G152" s="58">
        <f t="shared" si="103"/>
        <v>1</v>
      </c>
      <c r="H152" s="222" t="s">
        <v>117</v>
      </c>
      <c r="I152" s="175">
        <v>10</v>
      </c>
      <c r="J152" s="175">
        <v>20</v>
      </c>
      <c r="K152" s="117">
        <f t="shared" si="104"/>
        <v>10</v>
      </c>
      <c r="L152" s="114">
        <f t="shared" si="105"/>
        <v>20</v>
      </c>
      <c r="M152" s="116">
        <f t="shared" si="106"/>
        <v>30</v>
      </c>
      <c r="N152" s="113">
        <f t="shared" si="107"/>
        <v>30</v>
      </c>
      <c r="O152" s="100"/>
      <c r="P152" s="101"/>
      <c r="Q152" s="101"/>
      <c r="R152" s="101"/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1"/>
      <c r="AD152" s="101"/>
      <c r="AE152" s="101"/>
      <c r="AF152" s="101"/>
      <c r="AG152" s="101"/>
      <c r="AH152" s="101"/>
      <c r="AI152" s="101"/>
      <c r="AJ152" s="101"/>
      <c r="AK152" s="101"/>
      <c r="AL152" s="101"/>
      <c r="AM152" s="101"/>
      <c r="AN152" s="101"/>
      <c r="AO152" s="101"/>
      <c r="AP152" s="101"/>
      <c r="AQ152" s="101"/>
      <c r="AR152" s="101"/>
      <c r="AS152" s="101"/>
      <c r="AT152" s="101"/>
      <c r="AU152" s="101"/>
      <c r="AV152" s="101"/>
      <c r="AW152" s="101"/>
      <c r="AX152" s="101"/>
      <c r="AY152" s="101"/>
      <c r="AZ152" s="101"/>
      <c r="BA152" s="101"/>
      <c r="BB152" s="101"/>
      <c r="BC152" s="101"/>
      <c r="BD152" s="101"/>
      <c r="BE152" s="101"/>
      <c r="BF152" s="101"/>
      <c r="BG152" s="101"/>
      <c r="BH152" s="101"/>
      <c r="BI152" s="101"/>
      <c r="BJ152" s="101"/>
      <c r="BK152" s="101"/>
      <c r="BL152" s="101"/>
      <c r="BM152" s="101"/>
      <c r="BN152" s="101"/>
      <c r="BO152" s="101"/>
      <c r="BP152" s="101"/>
      <c r="BQ152" s="101"/>
      <c r="BR152" s="101"/>
    </row>
    <row r="153" spans="1:70" s="104" customFormat="1" x14ac:dyDescent="0.35">
      <c r="A153" s="10">
        <f>IF(E153&lt;&gt;"",1+MAX($A$8:A152),"")</f>
        <v>90</v>
      </c>
      <c r="B153" s="224" t="s">
        <v>130</v>
      </c>
      <c r="C153" s="225"/>
      <c r="D153" s="223" t="s">
        <v>154</v>
      </c>
      <c r="E153" s="222">
        <v>2</v>
      </c>
      <c r="F153" s="32">
        <v>0</v>
      </c>
      <c r="G153" s="58">
        <f t="shared" si="103"/>
        <v>2</v>
      </c>
      <c r="H153" s="222" t="s">
        <v>117</v>
      </c>
      <c r="I153" s="175">
        <v>50</v>
      </c>
      <c r="J153" s="175">
        <v>200</v>
      </c>
      <c r="K153" s="117">
        <f t="shared" si="104"/>
        <v>100</v>
      </c>
      <c r="L153" s="114">
        <f t="shared" si="105"/>
        <v>400</v>
      </c>
      <c r="M153" s="116">
        <f t="shared" si="106"/>
        <v>250</v>
      </c>
      <c r="N153" s="113">
        <f t="shared" si="107"/>
        <v>500</v>
      </c>
      <c r="O153" s="100"/>
      <c r="P153" s="101"/>
      <c r="Q153" s="101"/>
      <c r="R153" s="101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1"/>
      <c r="AD153" s="101"/>
      <c r="AE153" s="101"/>
      <c r="AF153" s="101"/>
      <c r="AG153" s="101"/>
      <c r="AH153" s="101"/>
      <c r="AI153" s="101"/>
      <c r="AJ153" s="101"/>
      <c r="AK153" s="101"/>
      <c r="AL153" s="101"/>
      <c r="AM153" s="101"/>
      <c r="AN153" s="101"/>
      <c r="AO153" s="101"/>
      <c r="AP153" s="101"/>
      <c r="AQ153" s="101"/>
      <c r="AR153" s="101"/>
      <c r="AS153" s="101"/>
      <c r="AT153" s="101"/>
      <c r="AU153" s="101"/>
      <c r="AV153" s="101"/>
      <c r="AW153" s="101"/>
      <c r="AX153" s="101"/>
      <c r="AY153" s="101"/>
      <c r="AZ153" s="101"/>
      <c r="BA153" s="101"/>
      <c r="BB153" s="101"/>
      <c r="BC153" s="101"/>
      <c r="BD153" s="101"/>
      <c r="BE153" s="101"/>
      <c r="BF153" s="101"/>
      <c r="BG153" s="101"/>
      <c r="BH153" s="101"/>
      <c r="BI153" s="101"/>
      <c r="BJ153" s="101"/>
      <c r="BK153" s="101"/>
      <c r="BL153" s="101"/>
      <c r="BM153" s="101"/>
      <c r="BN153" s="101"/>
      <c r="BO153" s="101"/>
      <c r="BP153" s="101"/>
      <c r="BQ153" s="101"/>
      <c r="BR153" s="101"/>
    </row>
    <row r="154" spans="1:70" s="104" customFormat="1" x14ac:dyDescent="0.35">
      <c r="A154" s="10">
        <f>IF(E154&lt;&gt;"",1+MAX($A$8:A151),"")</f>
        <v>89</v>
      </c>
      <c r="B154" s="224" t="s">
        <v>130</v>
      </c>
      <c r="C154" s="225"/>
      <c r="D154" s="223" t="s">
        <v>155</v>
      </c>
      <c r="E154" s="222">
        <v>1</v>
      </c>
      <c r="F154" s="32">
        <v>0</v>
      </c>
      <c r="G154" s="58">
        <f t="shared" si="103"/>
        <v>1</v>
      </c>
      <c r="H154" s="222" t="s">
        <v>117</v>
      </c>
      <c r="I154" s="175">
        <v>50</v>
      </c>
      <c r="J154" s="175">
        <v>250</v>
      </c>
      <c r="K154" s="117">
        <f t="shared" si="104"/>
        <v>50</v>
      </c>
      <c r="L154" s="114">
        <f t="shared" si="105"/>
        <v>250</v>
      </c>
      <c r="M154" s="116">
        <f t="shared" si="106"/>
        <v>300</v>
      </c>
      <c r="N154" s="113">
        <f t="shared" si="107"/>
        <v>300</v>
      </c>
      <c r="O154" s="100"/>
      <c r="P154" s="101"/>
      <c r="Q154" s="101"/>
      <c r="R154" s="101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1"/>
      <c r="AD154" s="101"/>
      <c r="AE154" s="101"/>
      <c r="AF154" s="101"/>
      <c r="AG154" s="101"/>
      <c r="AH154" s="101"/>
      <c r="AI154" s="101"/>
      <c r="AJ154" s="101"/>
      <c r="AK154" s="101"/>
      <c r="AL154" s="101"/>
      <c r="AM154" s="101"/>
      <c r="AN154" s="101"/>
      <c r="AO154" s="101"/>
      <c r="AP154" s="101"/>
      <c r="AQ154" s="101"/>
      <c r="AR154" s="101"/>
      <c r="AS154" s="101"/>
      <c r="AT154" s="101"/>
      <c r="AU154" s="101"/>
      <c r="AV154" s="101"/>
      <c r="AW154" s="101"/>
      <c r="AX154" s="101"/>
      <c r="AY154" s="101"/>
      <c r="AZ154" s="101"/>
      <c r="BA154" s="101"/>
      <c r="BB154" s="101"/>
      <c r="BC154" s="101"/>
      <c r="BD154" s="101"/>
      <c r="BE154" s="101"/>
      <c r="BF154" s="101"/>
      <c r="BG154" s="101"/>
      <c r="BH154" s="101"/>
      <c r="BI154" s="101"/>
      <c r="BJ154" s="101"/>
      <c r="BK154" s="101"/>
      <c r="BL154" s="101"/>
      <c r="BM154" s="101"/>
      <c r="BN154" s="101"/>
      <c r="BO154" s="101"/>
      <c r="BP154" s="101"/>
      <c r="BQ154" s="101"/>
      <c r="BR154" s="101"/>
    </row>
    <row r="155" spans="1:70" s="104" customFormat="1" ht="16" thickBot="1" x14ac:dyDescent="0.4">
      <c r="A155" s="10" t="str">
        <f>IF(E155&lt;&gt;"",1+MAX($A$8:A154),"")</f>
        <v/>
      </c>
      <c r="B155" s="102"/>
      <c r="C155" s="103"/>
      <c r="D155" s="95"/>
      <c r="E155" s="31"/>
      <c r="F155" s="96"/>
      <c r="G155" s="97"/>
      <c r="H155" s="98"/>
      <c r="I155" s="111"/>
      <c r="J155" s="111"/>
      <c r="K155" s="117"/>
      <c r="L155" s="114"/>
      <c r="M155" s="116"/>
      <c r="N155" s="113"/>
      <c r="O155" s="100"/>
      <c r="P155" s="101"/>
      <c r="Q155" s="101"/>
      <c r="R155" s="101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1"/>
      <c r="AD155" s="101"/>
      <c r="AE155" s="101"/>
      <c r="AF155" s="101"/>
      <c r="AG155" s="101"/>
      <c r="AH155" s="101"/>
      <c r="AI155" s="101"/>
      <c r="AJ155" s="101"/>
      <c r="AK155" s="101"/>
      <c r="AL155" s="101"/>
      <c r="AM155" s="101"/>
      <c r="AN155" s="101"/>
      <c r="AO155" s="101"/>
      <c r="AP155" s="101"/>
      <c r="AQ155" s="101"/>
      <c r="AR155" s="101"/>
      <c r="AS155" s="101"/>
      <c r="AT155" s="101"/>
      <c r="AU155" s="101"/>
      <c r="AV155" s="101"/>
      <c r="AW155" s="101"/>
      <c r="AX155" s="101"/>
      <c r="AY155" s="101"/>
      <c r="AZ155" s="101"/>
      <c r="BA155" s="101"/>
      <c r="BB155" s="101"/>
      <c r="BC155" s="101"/>
      <c r="BD155" s="101"/>
      <c r="BE155" s="101"/>
    </row>
    <row r="156" spans="1:70" ht="16" thickBot="1" x14ac:dyDescent="0.4">
      <c r="A156" s="10" t="str">
        <f>IF(E156&lt;&gt;"",1+MAX($A$8:A155),"")</f>
        <v/>
      </c>
      <c r="B156" s="37"/>
      <c r="C156" s="12"/>
      <c r="D156" s="133" t="s">
        <v>48</v>
      </c>
      <c r="E156" s="125"/>
      <c r="F156" s="84"/>
      <c r="G156" s="84"/>
      <c r="H156" s="85"/>
      <c r="I156" s="86"/>
      <c r="J156" s="86"/>
      <c r="K156" s="190">
        <f>SUM(K130:K155)</f>
        <v>2939.5</v>
      </c>
      <c r="L156" s="190">
        <f>SUM(L130:L155)</f>
        <v>9186</v>
      </c>
      <c r="M156" s="120"/>
      <c r="N156" s="119"/>
      <c r="O156" s="118">
        <f>SUM(N130:N155)</f>
        <v>12125.5</v>
      </c>
      <c r="P156" s="101"/>
      <c r="Q156" s="101"/>
      <c r="R156" s="101"/>
      <c r="S156" s="101"/>
      <c r="T156" s="101"/>
      <c r="U156" s="101"/>
      <c r="V156" s="101"/>
      <c r="W156" s="101"/>
      <c r="X156" s="101"/>
      <c r="Y156" s="101"/>
      <c r="Z156" s="101"/>
      <c r="AA156" s="101"/>
      <c r="AB156" s="101"/>
      <c r="AC156" s="101"/>
      <c r="AD156" s="101"/>
      <c r="AE156" s="101"/>
      <c r="AF156" s="101"/>
      <c r="AG156" s="101"/>
      <c r="AH156" s="101"/>
      <c r="AI156" s="101"/>
      <c r="AJ156" s="101"/>
    </row>
    <row r="157" spans="1:70" x14ac:dyDescent="0.35">
      <c r="A157" s="10" t="str">
        <f>IF(E157&lt;&gt;"",1+MAX($A$8:A156),"")</f>
        <v/>
      </c>
      <c r="B157" s="50"/>
      <c r="C157" s="38"/>
      <c r="D157" s="134"/>
      <c r="E157" s="126"/>
      <c r="F157" s="33"/>
      <c r="G157" s="39"/>
      <c r="H157" s="42"/>
      <c r="I157" s="47"/>
      <c r="J157" s="47"/>
      <c r="K157" s="60"/>
      <c r="L157" s="60"/>
      <c r="M157" s="60"/>
      <c r="N157" s="60"/>
      <c r="O157" s="64"/>
      <c r="P157" s="101"/>
      <c r="Q157" s="101"/>
      <c r="R157" s="101"/>
      <c r="S157" s="101"/>
      <c r="T157" s="101"/>
      <c r="U157" s="101"/>
      <c r="V157" s="101"/>
      <c r="W157" s="101"/>
      <c r="X157" s="101"/>
      <c r="Y157" s="101"/>
      <c r="Z157" s="101"/>
      <c r="AA157" s="101"/>
      <c r="AB157" s="101"/>
      <c r="AC157" s="101"/>
      <c r="AD157" s="101"/>
      <c r="AE157" s="101"/>
      <c r="AF157" s="101"/>
      <c r="AG157" s="101"/>
      <c r="AH157" s="101"/>
      <c r="AI157" s="101"/>
      <c r="AJ157" s="101"/>
    </row>
    <row r="158" spans="1:70" ht="16" thickBot="1" x14ac:dyDescent="0.4">
      <c r="A158" s="10" t="str">
        <f>IF(E158&lt;&gt;"",1+MAX($A$8:A157),"")</f>
        <v/>
      </c>
      <c r="B158" s="161"/>
      <c r="C158" s="162" t="s">
        <v>78</v>
      </c>
      <c r="D158" s="163" t="s">
        <v>23</v>
      </c>
      <c r="E158" s="164"/>
      <c r="F158" s="165"/>
      <c r="G158" s="166"/>
      <c r="H158" s="167"/>
      <c r="I158" s="168"/>
      <c r="J158" s="168"/>
      <c r="K158" s="169"/>
      <c r="L158" s="169"/>
      <c r="M158" s="169"/>
      <c r="N158" s="169"/>
      <c r="O158" s="170"/>
      <c r="P158" s="101"/>
      <c r="Q158" s="101"/>
      <c r="R158" s="101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1"/>
      <c r="AD158" s="101"/>
      <c r="AE158" s="101"/>
      <c r="AF158" s="101"/>
      <c r="AG158" s="101"/>
      <c r="AH158" s="101"/>
      <c r="AI158" s="101"/>
      <c r="AJ158" s="101"/>
    </row>
    <row r="159" spans="1:70" ht="16" thickBot="1" x14ac:dyDescent="0.4">
      <c r="A159" s="10" t="str">
        <f>IF(E159&lt;&gt;"",1+MAX($A$8:A158),"")</f>
        <v/>
      </c>
      <c r="B159" s="34"/>
      <c r="C159" s="177"/>
      <c r="D159" s="171" t="s">
        <v>72</v>
      </c>
      <c r="E159" s="172"/>
      <c r="F159" s="173"/>
      <c r="G159" s="43"/>
      <c r="H159" s="42"/>
      <c r="I159" s="47"/>
      <c r="J159" s="47"/>
      <c r="K159" s="61"/>
      <c r="L159" s="61"/>
      <c r="M159" s="61"/>
      <c r="N159" s="61"/>
      <c r="O159" s="36"/>
      <c r="P159" s="101"/>
      <c r="Q159" s="101"/>
      <c r="R159" s="101"/>
      <c r="S159" s="101"/>
      <c r="T159" s="101"/>
      <c r="U159" s="101"/>
      <c r="V159" s="101"/>
      <c r="W159" s="101"/>
      <c r="X159" s="101"/>
      <c r="Y159" s="101"/>
      <c r="Z159" s="101"/>
      <c r="AA159" s="101"/>
      <c r="AB159" s="101"/>
      <c r="AC159" s="101"/>
      <c r="AD159" s="101"/>
      <c r="AE159" s="101"/>
      <c r="AF159" s="101"/>
      <c r="AG159" s="101"/>
      <c r="AH159" s="101"/>
      <c r="AI159" s="101"/>
      <c r="AJ159" s="101"/>
    </row>
    <row r="160" spans="1:70" s="104" customFormat="1" x14ac:dyDescent="0.35">
      <c r="A160" s="10">
        <f>IF(E160&lt;&gt;"",1+MAX($A$8:A159),"")</f>
        <v>91</v>
      </c>
      <c r="B160" s="224" t="s">
        <v>156</v>
      </c>
      <c r="C160" s="225"/>
      <c r="D160" s="227" t="s">
        <v>157</v>
      </c>
      <c r="E160" s="222">
        <v>1</v>
      </c>
      <c r="F160" s="32">
        <v>0</v>
      </c>
      <c r="G160" s="58">
        <f t="shared" ref="G160:G164" si="108">IF(E160="","",E160*(1+F160))</f>
        <v>1</v>
      </c>
      <c r="H160" s="98" t="s">
        <v>117</v>
      </c>
      <c r="I160" s="175">
        <v>150</v>
      </c>
      <c r="J160" s="175">
        <v>450</v>
      </c>
      <c r="K160" s="117">
        <f t="shared" ref="K160:K164" si="109">IF(E160="","",G160*I160)</f>
        <v>150</v>
      </c>
      <c r="L160" s="114">
        <f t="shared" ref="L160:L164" si="110">IF(E160="","",G160*J160)</f>
        <v>450</v>
      </c>
      <c r="M160" s="116">
        <f t="shared" ref="M160:M164" si="111">IF(E160="","",I160+J160)</f>
        <v>600</v>
      </c>
      <c r="N160" s="113">
        <f t="shared" ref="N160:N164" si="112">IF(E160="","",M160*G160)</f>
        <v>600</v>
      </c>
      <c r="O160" s="100"/>
      <c r="P160" s="101"/>
      <c r="Q160" s="101"/>
      <c r="R160" s="101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1"/>
      <c r="AD160" s="101"/>
      <c r="AE160" s="101"/>
      <c r="AF160" s="101"/>
      <c r="AG160" s="101"/>
      <c r="AH160" s="101"/>
      <c r="AI160" s="101"/>
      <c r="AJ160" s="101"/>
      <c r="AK160" s="101"/>
      <c r="AL160" s="101"/>
      <c r="AM160" s="101"/>
      <c r="AN160" s="101"/>
      <c r="AO160" s="101"/>
      <c r="AP160" s="101"/>
      <c r="AQ160" s="101"/>
      <c r="AR160" s="101"/>
      <c r="AS160" s="101"/>
      <c r="AT160" s="101"/>
      <c r="AU160" s="101"/>
      <c r="AV160" s="101"/>
      <c r="AW160" s="101"/>
      <c r="AX160" s="101"/>
      <c r="AY160" s="101"/>
      <c r="AZ160" s="101"/>
      <c r="BA160" s="101"/>
      <c r="BB160" s="101"/>
      <c r="BC160" s="101"/>
      <c r="BD160" s="101"/>
      <c r="BE160" s="101"/>
      <c r="BF160" s="101"/>
      <c r="BG160" s="101"/>
      <c r="BH160" s="101"/>
      <c r="BI160" s="101"/>
      <c r="BJ160" s="101"/>
      <c r="BK160" s="101"/>
      <c r="BL160" s="101"/>
      <c r="BM160" s="101"/>
      <c r="BN160" s="101"/>
      <c r="BO160" s="101"/>
      <c r="BP160" s="101"/>
      <c r="BQ160" s="101"/>
      <c r="BR160" s="101"/>
    </row>
    <row r="161" spans="1:70" s="104" customFormat="1" x14ac:dyDescent="0.35">
      <c r="A161" s="10">
        <f>IF(E161&lt;&gt;"",1+MAX($A$8:A160),"")</f>
        <v>92</v>
      </c>
      <c r="B161" s="224" t="s">
        <v>156</v>
      </c>
      <c r="C161" s="225"/>
      <c r="D161" s="227" t="s">
        <v>158</v>
      </c>
      <c r="E161" s="222">
        <v>1</v>
      </c>
      <c r="F161" s="32">
        <v>0</v>
      </c>
      <c r="G161" s="58">
        <f t="shared" si="108"/>
        <v>1</v>
      </c>
      <c r="H161" s="98" t="s">
        <v>117</v>
      </c>
      <c r="I161" s="175">
        <v>100</v>
      </c>
      <c r="J161" s="175">
        <v>300</v>
      </c>
      <c r="K161" s="117">
        <f t="shared" si="109"/>
        <v>100</v>
      </c>
      <c r="L161" s="114">
        <f t="shared" si="110"/>
        <v>300</v>
      </c>
      <c r="M161" s="116">
        <f t="shared" si="111"/>
        <v>400</v>
      </c>
      <c r="N161" s="113">
        <f t="shared" si="112"/>
        <v>400</v>
      </c>
      <c r="O161" s="100"/>
      <c r="P161" s="101"/>
      <c r="Q161" s="101"/>
      <c r="R161" s="101"/>
      <c r="S161" s="101"/>
      <c r="T161" s="101"/>
      <c r="U161" s="101"/>
      <c r="V161" s="101"/>
      <c r="W161" s="101"/>
      <c r="X161" s="101"/>
      <c r="Y161" s="101"/>
      <c r="Z161" s="101"/>
      <c r="AA161" s="101"/>
      <c r="AB161" s="101"/>
      <c r="AC161" s="101"/>
      <c r="AD161" s="101"/>
      <c r="AE161" s="101"/>
      <c r="AF161" s="101"/>
      <c r="AG161" s="101"/>
      <c r="AH161" s="101"/>
      <c r="AI161" s="101"/>
      <c r="AJ161" s="101"/>
      <c r="AK161" s="101"/>
      <c r="AL161" s="101"/>
      <c r="AM161" s="101"/>
      <c r="AN161" s="101"/>
      <c r="AO161" s="101"/>
      <c r="AP161" s="101"/>
      <c r="AQ161" s="101"/>
      <c r="AR161" s="101"/>
      <c r="AS161" s="101"/>
      <c r="AT161" s="101"/>
      <c r="AU161" s="101"/>
      <c r="AV161" s="101"/>
      <c r="AW161" s="101"/>
      <c r="AX161" s="101"/>
      <c r="AY161" s="101"/>
      <c r="AZ161" s="101"/>
      <c r="BA161" s="101"/>
      <c r="BB161" s="101"/>
      <c r="BC161" s="101"/>
      <c r="BD161" s="101"/>
      <c r="BE161" s="101"/>
      <c r="BF161" s="101"/>
      <c r="BG161" s="101"/>
      <c r="BH161" s="101"/>
      <c r="BI161" s="101"/>
      <c r="BJ161" s="101"/>
      <c r="BK161" s="101"/>
      <c r="BL161" s="101"/>
      <c r="BM161" s="101"/>
      <c r="BN161" s="101"/>
      <c r="BO161" s="101"/>
      <c r="BP161" s="101"/>
      <c r="BQ161" s="101"/>
      <c r="BR161" s="101"/>
    </row>
    <row r="162" spans="1:70" s="104" customFormat="1" ht="46.5" x14ac:dyDescent="0.35">
      <c r="A162" s="10">
        <f>IF(E162&lt;&gt;"",1+MAX($A$8:A161),"")</f>
        <v>93</v>
      </c>
      <c r="B162" s="224" t="s">
        <v>156</v>
      </c>
      <c r="C162" s="225"/>
      <c r="D162" s="227" t="s">
        <v>159</v>
      </c>
      <c r="E162" s="222">
        <v>1</v>
      </c>
      <c r="F162" s="32">
        <v>0</v>
      </c>
      <c r="G162" s="58">
        <f t="shared" si="108"/>
        <v>1</v>
      </c>
      <c r="H162" s="98" t="s">
        <v>117</v>
      </c>
      <c r="I162" s="175">
        <v>500</v>
      </c>
      <c r="J162" s="175">
        <v>1500</v>
      </c>
      <c r="K162" s="117">
        <f t="shared" si="109"/>
        <v>500</v>
      </c>
      <c r="L162" s="114">
        <f t="shared" si="110"/>
        <v>1500</v>
      </c>
      <c r="M162" s="116">
        <f t="shared" si="111"/>
        <v>2000</v>
      </c>
      <c r="N162" s="113">
        <f t="shared" si="112"/>
        <v>2000</v>
      </c>
      <c r="O162" s="100"/>
      <c r="P162" s="101"/>
      <c r="Q162" s="101"/>
      <c r="R162" s="101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1"/>
      <c r="AD162" s="101"/>
      <c r="AE162" s="101"/>
      <c r="AF162" s="101"/>
      <c r="AG162" s="101"/>
      <c r="AH162" s="101"/>
      <c r="AI162" s="101"/>
      <c r="AJ162" s="101"/>
      <c r="AK162" s="101"/>
      <c r="AL162" s="101"/>
      <c r="AM162" s="101"/>
      <c r="AN162" s="101"/>
      <c r="AO162" s="101"/>
      <c r="AP162" s="101"/>
      <c r="AQ162" s="101"/>
      <c r="AR162" s="101"/>
      <c r="AS162" s="101"/>
      <c r="AT162" s="101"/>
      <c r="AU162" s="101"/>
      <c r="AV162" s="101"/>
      <c r="AW162" s="101"/>
      <c r="AX162" s="101"/>
      <c r="AY162" s="101"/>
      <c r="AZ162" s="101"/>
      <c r="BA162" s="101"/>
      <c r="BB162" s="101"/>
      <c r="BC162" s="101"/>
      <c r="BD162" s="101"/>
      <c r="BE162" s="101"/>
      <c r="BF162" s="101"/>
      <c r="BG162" s="101"/>
      <c r="BH162" s="101"/>
      <c r="BI162" s="101"/>
      <c r="BJ162" s="101"/>
      <c r="BK162" s="101"/>
      <c r="BL162" s="101"/>
      <c r="BM162" s="101"/>
      <c r="BN162" s="101"/>
      <c r="BO162" s="101"/>
      <c r="BP162" s="101"/>
      <c r="BQ162" s="101"/>
      <c r="BR162" s="101"/>
    </row>
    <row r="163" spans="1:70" s="104" customFormat="1" ht="46.5" x14ac:dyDescent="0.35">
      <c r="A163" s="10">
        <f>IF(E163&lt;&gt;"",1+MAX($A$8:A160),"")</f>
        <v>92</v>
      </c>
      <c r="B163" s="224" t="s">
        <v>156</v>
      </c>
      <c r="C163" s="225"/>
      <c r="D163" s="227" t="s">
        <v>160</v>
      </c>
      <c r="E163" s="222">
        <v>2</v>
      </c>
      <c r="F163" s="32">
        <v>0</v>
      </c>
      <c r="G163" s="58">
        <f t="shared" si="108"/>
        <v>2</v>
      </c>
      <c r="H163" s="98" t="s">
        <v>117</v>
      </c>
      <c r="I163" s="175">
        <v>500</v>
      </c>
      <c r="J163" s="175">
        <v>1500</v>
      </c>
      <c r="K163" s="117">
        <f t="shared" si="109"/>
        <v>1000</v>
      </c>
      <c r="L163" s="114">
        <f t="shared" si="110"/>
        <v>3000</v>
      </c>
      <c r="M163" s="116">
        <f t="shared" si="111"/>
        <v>2000</v>
      </c>
      <c r="N163" s="113">
        <f t="shared" si="112"/>
        <v>4000</v>
      </c>
      <c r="O163" s="100"/>
      <c r="P163" s="101"/>
      <c r="Q163" s="101"/>
      <c r="R163" s="101"/>
      <c r="S163" s="101"/>
      <c r="T163" s="101"/>
      <c r="U163" s="101"/>
      <c r="V163" s="101"/>
      <c r="W163" s="101"/>
      <c r="X163" s="101"/>
      <c r="Y163" s="101"/>
      <c r="Z163" s="101"/>
      <c r="AA163" s="101"/>
      <c r="AB163" s="101"/>
      <c r="AC163" s="101"/>
      <c r="AD163" s="101"/>
      <c r="AE163" s="101"/>
      <c r="AF163" s="101"/>
      <c r="AG163" s="101"/>
      <c r="AH163" s="101"/>
      <c r="AI163" s="101"/>
      <c r="AJ163" s="101"/>
      <c r="AK163" s="101"/>
      <c r="AL163" s="101"/>
      <c r="AM163" s="101"/>
      <c r="AN163" s="101"/>
      <c r="AO163" s="101"/>
      <c r="AP163" s="101"/>
      <c r="AQ163" s="101"/>
      <c r="AR163" s="101"/>
      <c r="AS163" s="101"/>
      <c r="AT163" s="101"/>
      <c r="AU163" s="101"/>
      <c r="AV163" s="101"/>
      <c r="AW163" s="101"/>
      <c r="AX163" s="101"/>
      <c r="AY163" s="101"/>
      <c r="AZ163" s="101"/>
      <c r="BA163" s="101"/>
      <c r="BB163" s="101"/>
      <c r="BC163" s="101"/>
      <c r="BD163" s="101"/>
      <c r="BE163" s="101"/>
      <c r="BF163" s="101"/>
      <c r="BG163" s="101"/>
      <c r="BH163" s="101"/>
      <c r="BI163" s="101"/>
      <c r="BJ163" s="101"/>
      <c r="BK163" s="101"/>
      <c r="BL163" s="101"/>
      <c r="BM163" s="101"/>
      <c r="BN163" s="101"/>
      <c r="BO163" s="101"/>
      <c r="BP163" s="101"/>
      <c r="BQ163" s="101"/>
      <c r="BR163" s="101"/>
    </row>
    <row r="164" spans="1:70" s="104" customFormat="1" ht="46.5" x14ac:dyDescent="0.35">
      <c r="A164" s="10">
        <f>IF(E164&lt;&gt;"",1+MAX($A$8:A163),"")</f>
        <v>94</v>
      </c>
      <c r="B164" s="224" t="s">
        <v>156</v>
      </c>
      <c r="C164" s="225"/>
      <c r="D164" s="227" t="s">
        <v>161</v>
      </c>
      <c r="E164" s="222">
        <v>5</v>
      </c>
      <c r="F164" s="32">
        <v>0</v>
      </c>
      <c r="G164" s="58">
        <f t="shared" si="108"/>
        <v>5</v>
      </c>
      <c r="H164" s="98" t="s">
        <v>117</v>
      </c>
      <c r="I164" s="175">
        <v>500</v>
      </c>
      <c r="J164" s="175">
        <v>2000</v>
      </c>
      <c r="K164" s="117">
        <f t="shared" si="109"/>
        <v>2500</v>
      </c>
      <c r="L164" s="114">
        <f t="shared" si="110"/>
        <v>10000</v>
      </c>
      <c r="M164" s="116">
        <f t="shared" si="111"/>
        <v>2500</v>
      </c>
      <c r="N164" s="113">
        <f t="shared" si="112"/>
        <v>12500</v>
      </c>
      <c r="O164" s="100"/>
      <c r="P164" s="101"/>
      <c r="Q164" s="101"/>
      <c r="R164" s="101"/>
      <c r="S164" s="101"/>
      <c r="T164" s="101"/>
      <c r="U164" s="101"/>
      <c r="V164" s="101"/>
      <c r="W164" s="101"/>
      <c r="X164" s="101"/>
      <c r="Y164" s="101"/>
      <c r="Z164" s="101"/>
      <c r="AA164" s="101"/>
      <c r="AB164" s="101"/>
      <c r="AC164" s="101"/>
      <c r="AD164" s="101"/>
      <c r="AE164" s="101"/>
      <c r="AF164" s="101"/>
      <c r="AG164" s="101"/>
      <c r="AH164" s="101"/>
      <c r="AI164" s="101"/>
      <c r="AJ164" s="101"/>
      <c r="AK164" s="101"/>
      <c r="AL164" s="101"/>
      <c r="AM164" s="101"/>
      <c r="AN164" s="101"/>
      <c r="AO164" s="101"/>
      <c r="AP164" s="101"/>
      <c r="AQ164" s="101"/>
      <c r="AR164" s="101"/>
      <c r="AS164" s="101"/>
      <c r="AT164" s="101"/>
      <c r="AU164" s="101"/>
      <c r="AV164" s="101"/>
      <c r="AW164" s="101"/>
      <c r="AX164" s="101"/>
      <c r="AY164" s="101"/>
      <c r="AZ164" s="101"/>
      <c r="BA164" s="101"/>
      <c r="BB164" s="101"/>
      <c r="BC164" s="101"/>
      <c r="BD164" s="101"/>
      <c r="BE164" s="101"/>
      <c r="BF164" s="101"/>
      <c r="BG164" s="101"/>
      <c r="BH164" s="101"/>
      <c r="BI164" s="101"/>
      <c r="BJ164" s="101"/>
      <c r="BK164" s="101"/>
      <c r="BL164" s="101"/>
      <c r="BM164" s="101"/>
      <c r="BN164" s="101"/>
      <c r="BO164" s="101"/>
      <c r="BP164" s="101"/>
      <c r="BQ164" s="101"/>
      <c r="BR164" s="101"/>
    </row>
    <row r="165" spans="1:70" s="104" customFormat="1" ht="46.5" x14ac:dyDescent="0.35">
      <c r="A165" s="10">
        <f>IF(E165&lt;&gt;"",1+MAX($A$8:A164),"")</f>
        <v>95</v>
      </c>
      <c r="B165" s="224" t="s">
        <v>156</v>
      </c>
      <c r="C165" s="225"/>
      <c r="D165" s="227" t="s">
        <v>162</v>
      </c>
      <c r="E165" s="222">
        <v>1</v>
      </c>
      <c r="F165" s="32">
        <v>0</v>
      </c>
      <c r="G165" s="58">
        <f t="shared" ref="G165:G170" si="113">IF(E165="","",E165*(1+F165))</f>
        <v>1</v>
      </c>
      <c r="H165" s="98" t="s">
        <v>117</v>
      </c>
      <c r="I165" s="175">
        <v>200</v>
      </c>
      <c r="J165" s="175">
        <v>600</v>
      </c>
      <c r="K165" s="117">
        <f t="shared" ref="K165:K170" si="114">IF(E165="","",G165*I165)</f>
        <v>200</v>
      </c>
      <c r="L165" s="114">
        <f t="shared" ref="L165:L170" si="115">IF(E165="","",G165*J165)</f>
        <v>600</v>
      </c>
      <c r="M165" s="116">
        <f t="shared" ref="M165:M170" si="116">IF(E165="","",I165+J165)</f>
        <v>800</v>
      </c>
      <c r="N165" s="113">
        <f t="shared" ref="N165:N170" si="117">IF(E165="","",M165*G165)</f>
        <v>800</v>
      </c>
      <c r="O165" s="100"/>
      <c r="P165" s="101"/>
      <c r="Q165" s="101"/>
      <c r="R165" s="101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  <c r="AC165" s="101"/>
      <c r="AD165" s="101"/>
      <c r="AE165" s="101"/>
      <c r="AF165" s="101"/>
      <c r="AG165" s="101"/>
      <c r="AH165" s="101"/>
      <c r="AI165" s="101"/>
      <c r="AJ165" s="101"/>
      <c r="AK165" s="101"/>
      <c r="AL165" s="101"/>
      <c r="AM165" s="101"/>
      <c r="AN165" s="101"/>
      <c r="AO165" s="101"/>
      <c r="AP165" s="101"/>
      <c r="AQ165" s="101"/>
      <c r="AR165" s="101"/>
      <c r="AS165" s="101"/>
      <c r="AT165" s="101"/>
      <c r="AU165" s="101"/>
      <c r="AV165" s="101"/>
      <c r="AW165" s="101"/>
      <c r="AX165" s="101"/>
      <c r="AY165" s="101"/>
      <c r="AZ165" s="101"/>
      <c r="BA165" s="101"/>
      <c r="BB165" s="101"/>
      <c r="BC165" s="101"/>
      <c r="BD165" s="101"/>
      <c r="BE165" s="101"/>
      <c r="BF165" s="101"/>
      <c r="BG165" s="101"/>
      <c r="BH165" s="101"/>
      <c r="BI165" s="101"/>
      <c r="BJ165" s="101"/>
      <c r="BK165" s="101"/>
      <c r="BL165" s="101"/>
      <c r="BM165" s="101"/>
      <c r="BN165" s="101"/>
      <c r="BO165" s="101"/>
      <c r="BP165" s="101"/>
      <c r="BQ165" s="101"/>
      <c r="BR165" s="101"/>
    </row>
    <row r="166" spans="1:70" s="104" customFormat="1" ht="46.5" x14ac:dyDescent="0.35">
      <c r="A166" s="10">
        <f>IF(E166&lt;&gt;"",1+MAX($A$8:A165),"")</f>
        <v>96</v>
      </c>
      <c r="B166" s="224" t="s">
        <v>156</v>
      </c>
      <c r="C166" s="225"/>
      <c r="D166" s="227" t="s">
        <v>163</v>
      </c>
      <c r="E166" s="222">
        <v>1</v>
      </c>
      <c r="F166" s="32">
        <v>0</v>
      </c>
      <c r="G166" s="58">
        <f t="shared" si="113"/>
        <v>1</v>
      </c>
      <c r="H166" s="98" t="s">
        <v>117</v>
      </c>
      <c r="I166" s="175">
        <v>150</v>
      </c>
      <c r="J166" s="175">
        <v>450</v>
      </c>
      <c r="K166" s="117">
        <f t="shared" si="114"/>
        <v>150</v>
      </c>
      <c r="L166" s="114">
        <f t="shared" si="115"/>
        <v>450</v>
      </c>
      <c r="M166" s="116">
        <f t="shared" si="116"/>
        <v>600</v>
      </c>
      <c r="N166" s="113">
        <f t="shared" si="117"/>
        <v>600</v>
      </c>
      <c r="O166" s="100"/>
      <c r="P166" s="101"/>
      <c r="Q166" s="101"/>
      <c r="R166" s="101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1"/>
      <c r="AD166" s="101"/>
      <c r="AE166" s="101"/>
      <c r="AF166" s="101"/>
      <c r="AG166" s="101"/>
      <c r="AH166" s="101"/>
      <c r="AI166" s="101"/>
      <c r="AJ166" s="101"/>
      <c r="AK166" s="101"/>
      <c r="AL166" s="101"/>
      <c r="AM166" s="101"/>
      <c r="AN166" s="101"/>
      <c r="AO166" s="101"/>
      <c r="AP166" s="101"/>
      <c r="AQ166" s="101"/>
      <c r="AR166" s="101"/>
      <c r="AS166" s="101"/>
      <c r="AT166" s="101"/>
      <c r="AU166" s="101"/>
      <c r="AV166" s="101"/>
      <c r="AW166" s="101"/>
      <c r="AX166" s="101"/>
      <c r="AY166" s="101"/>
      <c r="AZ166" s="101"/>
      <c r="BA166" s="101"/>
      <c r="BB166" s="101"/>
      <c r="BC166" s="101"/>
      <c r="BD166" s="101"/>
      <c r="BE166" s="101"/>
      <c r="BF166" s="101"/>
      <c r="BG166" s="101"/>
      <c r="BH166" s="101"/>
      <c r="BI166" s="101"/>
      <c r="BJ166" s="101"/>
      <c r="BK166" s="101"/>
      <c r="BL166" s="101"/>
      <c r="BM166" s="101"/>
      <c r="BN166" s="101"/>
      <c r="BO166" s="101"/>
      <c r="BP166" s="101"/>
      <c r="BQ166" s="101"/>
      <c r="BR166" s="101"/>
    </row>
    <row r="167" spans="1:70" s="104" customFormat="1" ht="46.5" x14ac:dyDescent="0.35">
      <c r="A167" s="10">
        <f>IF(E167&lt;&gt;"",1+MAX($A$8:A166),"")</f>
        <v>97</v>
      </c>
      <c r="B167" s="224" t="s">
        <v>156</v>
      </c>
      <c r="C167" s="225"/>
      <c r="D167" s="227" t="s">
        <v>164</v>
      </c>
      <c r="E167" s="222">
        <v>1</v>
      </c>
      <c r="F167" s="32">
        <v>0</v>
      </c>
      <c r="G167" s="58">
        <f t="shared" si="113"/>
        <v>1</v>
      </c>
      <c r="H167" s="98" t="s">
        <v>117</v>
      </c>
      <c r="I167" s="175">
        <v>500</v>
      </c>
      <c r="J167" s="175">
        <v>2500</v>
      </c>
      <c r="K167" s="117">
        <f t="shared" si="114"/>
        <v>500</v>
      </c>
      <c r="L167" s="114">
        <f t="shared" si="115"/>
        <v>2500</v>
      </c>
      <c r="M167" s="116">
        <f t="shared" si="116"/>
        <v>3000</v>
      </c>
      <c r="N167" s="113">
        <f t="shared" si="117"/>
        <v>3000</v>
      </c>
      <c r="O167" s="100"/>
      <c r="P167" s="101"/>
      <c r="Q167" s="101"/>
      <c r="R167" s="101"/>
      <c r="S167" s="101"/>
      <c r="T167" s="101"/>
      <c r="U167" s="101"/>
      <c r="V167" s="101"/>
      <c r="W167" s="101"/>
      <c r="X167" s="101"/>
      <c r="Y167" s="101"/>
      <c r="Z167" s="101"/>
      <c r="AA167" s="101"/>
      <c r="AB167" s="101"/>
      <c r="AC167" s="101"/>
      <c r="AD167" s="101"/>
      <c r="AE167" s="101"/>
      <c r="AF167" s="101"/>
      <c r="AG167" s="101"/>
      <c r="AH167" s="101"/>
      <c r="AI167" s="101"/>
      <c r="AJ167" s="101"/>
      <c r="AK167" s="101"/>
      <c r="AL167" s="101"/>
      <c r="AM167" s="101"/>
      <c r="AN167" s="101"/>
      <c r="AO167" s="101"/>
      <c r="AP167" s="101"/>
      <c r="AQ167" s="101"/>
      <c r="AR167" s="101"/>
      <c r="AS167" s="101"/>
      <c r="AT167" s="101"/>
      <c r="AU167" s="101"/>
      <c r="AV167" s="101"/>
      <c r="AW167" s="101"/>
      <c r="AX167" s="101"/>
      <c r="AY167" s="101"/>
      <c r="AZ167" s="101"/>
      <c r="BA167" s="101"/>
      <c r="BB167" s="101"/>
      <c r="BC167" s="101"/>
      <c r="BD167" s="101"/>
      <c r="BE167" s="101"/>
      <c r="BF167" s="101"/>
      <c r="BG167" s="101"/>
      <c r="BH167" s="101"/>
      <c r="BI167" s="101"/>
      <c r="BJ167" s="101"/>
      <c r="BK167" s="101"/>
      <c r="BL167" s="101"/>
      <c r="BM167" s="101"/>
      <c r="BN167" s="101"/>
      <c r="BO167" s="101"/>
      <c r="BP167" s="101"/>
      <c r="BQ167" s="101"/>
      <c r="BR167" s="101"/>
    </row>
    <row r="168" spans="1:70" s="104" customFormat="1" ht="46.5" x14ac:dyDescent="0.35">
      <c r="A168" s="10">
        <f>IF(E168&lt;&gt;"",1+MAX($A$8:A167),"")</f>
        <v>98</v>
      </c>
      <c r="B168" s="224" t="s">
        <v>156</v>
      </c>
      <c r="C168" s="225"/>
      <c r="D168" s="227" t="s">
        <v>165</v>
      </c>
      <c r="E168" s="222">
        <v>1</v>
      </c>
      <c r="F168" s="32">
        <v>0</v>
      </c>
      <c r="G168" s="58">
        <f t="shared" si="113"/>
        <v>1</v>
      </c>
      <c r="H168" s="98" t="s">
        <v>117</v>
      </c>
      <c r="I168" s="175">
        <v>500</v>
      </c>
      <c r="J168" s="175">
        <v>2200</v>
      </c>
      <c r="K168" s="117">
        <f t="shared" si="114"/>
        <v>500</v>
      </c>
      <c r="L168" s="114">
        <f t="shared" si="115"/>
        <v>2200</v>
      </c>
      <c r="M168" s="116">
        <f t="shared" si="116"/>
        <v>2700</v>
      </c>
      <c r="N168" s="113">
        <f t="shared" si="117"/>
        <v>2700</v>
      </c>
      <c r="O168" s="100"/>
      <c r="P168" s="101"/>
      <c r="Q168" s="101"/>
      <c r="R168" s="101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  <c r="AC168" s="101"/>
      <c r="AD168" s="101"/>
      <c r="AE168" s="101"/>
      <c r="AF168" s="101"/>
      <c r="AG168" s="101"/>
      <c r="AH168" s="101"/>
      <c r="AI168" s="101"/>
      <c r="AJ168" s="101"/>
      <c r="AK168" s="101"/>
      <c r="AL168" s="101"/>
      <c r="AM168" s="101"/>
      <c r="AN168" s="101"/>
      <c r="AO168" s="101"/>
      <c r="AP168" s="101"/>
      <c r="AQ168" s="101"/>
      <c r="AR168" s="101"/>
      <c r="AS168" s="101"/>
      <c r="AT168" s="101"/>
      <c r="AU168" s="101"/>
      <c r="AV168" s="101"/>
      <c r="AW168" s="101"/>
      <c r="AX168" s="101"/>
      <c r="AY168" s="101"/>
      <c r="AZ168" s="101"/>
      <c r="BA168" s="101"/>
      <c r="BB168" s="101"/>
      <c r="BC168" s="101"/>
      <c r="BD168" s="101"/>
      <c r="BE168" s="101"/>
      <c r="BF168" s="101"/>
      <c r="BG168" s="101"/>
      <c r="BH168" s="101"/>
      <c r="BI168" s="101"/>
      <c r="BJ168" s="101"/>
      <c r="BK168" s="101"/>
      <c r="BL168" s="101"/>
      <c r="BM168" s="101"/>
      <c r="BN168" s="101"/>
      <c r="BO168" s="101"/>
      <c r="BP168" s="101"/>
      <c r="BQ168" s="101"/>
      <c r="BR168" s="101"/>
    </row>
    <row r="169" spans="1:70" s="104" customFormat="1" ht="31" x14ac:dyDescent="0.35">
      <c r="A169" s="10">
        <f>IF(E169&lt;&gt;"",1+MAX($A$8:A166),"")</f>
        <v>97</v>
      </c>
      <c r="B169" s="224" t="s">
        <v>156</v>
      </c>
      <c r="C169" s="225"/>
      <c r="D169" s="227" t="s">
        <v>166</v>
      </c>
      <c r="E169" s="222">
        <v>1</v>
      </c>
      <c r="F169" s="32">
        <v>0</v>
      </c>
      <c r="G169" s="58">
        <f t="shared" si="113"/>
        <v>1</v>
      </c>
      <c r="H169" s="98" t="s">
        <v>117</v>
      </c>
      <c r="I169" s="175">
        <v>500</v>
      </c>
      <c r="J169" s="175">
        <v>3000</v>
      </c>
      <c r="K169" s="117">
        <f t="shared" si="114"/>
        <v>500</v>
      </c>
      <c r="L169" s="114">
        <f t="shared" si="115"/>
        <v>3000</v>
      </c>
      <c r="M169" s="116">
        <f t="shared" si="116"/>
        <v>3500</v>
      </c>
      <c r="N169" s="113">
        <f t="shared" si="117"/>
        <v>3500</v>
      </c>
      <c r="O169" s="100"/>
      <c r="P169" s="101"/>
      <c r="Q169" s="101"/>
      <c r="R169" s="101"/>
      <c r="S169" s="101"/>
      <c r="T169" s="101"/>
      <c r="U169" s="101"/>
      <c r="V169" s="101"/>
      <c r="W169" s="101"/>
      <c r="X169" s="101"/>
      <c r="Y169" s="101"/>
      <c r="Z169" s="101"/>
      <c r="AA169" s="101"/>
      <c r="AB169" s="101"/>
      <c r="AC169" s="101"/>
      <c r="AD169" s="101"/>
      <c r="AE169" s="101"/>
      <c r="AF169" s="101"/>
      <c r="AG169" s="101"/>
      <c r="AH169" s="101"/>
      <c r="AI169" s="101"/>
      <c r="AJ169" s="101"/>
      <c r="AK169" s="101"/>
      <c r="AL169" s="101"/>
      <c r="AM169" s="101"/>
      <c r="AN169" s="101"/>
      <c r="AO169" s="101"/>
      <c r="AP169" s="101"/>
      <c r="AQ169" s="101"/>
      <c r="AR169" s="101"/>
      <c r="AS169" s="101"/>
      <c r="AT169" s="101"/>
      <c r="AU169" s="101"/>
      <c r="AV169" s="101"/>
      <c r="AW169" s="101"/>
      <c r="AX169" s="101"/>
      <c r="AY169" s="101"/>
      <c r="AZ169" s="101"/>
      <c r="BA169" s="101"/>
      <c r="BB169" s="101"/>
      <c r="BC169" s="101"/>
      <c r="BD169" s="101"/>
      <c r="BE169" s="101"/>
      <c r="BF169" s="101"/>
      <c r="BG169" s="101"/>
      <c r="BH169" s="101"/>
      <c r="BI169" s="101"/>
      <c r="BJ169" s="101"/>
      <c r="BK169" s="101"/>
      <c r="BL169" s="101"/>
      <c r="BM169" s="101"/>
      <c r="BN169" s="101"/>
      <c r="BO169" s="101"/>
      <c r="BP169" s="101"/>
      <c r="BQ169" s="101"/>
      <c r="BR169" s="101"/>
    </row>
    <row r="170" spans="1:70" s="104" customFormat="1" ht="31" x14ac:dyDescent="0.35">
      <c r="A170" s="10">
        <f>IF(E170&lt;&gt;"",1+MAX($A$8:A169),"")</f>
        <v>99</v>
      </c>
      <c r="B170" s="224" t="s">
        <v>156</v>
      </c>
      <c r="C170" s="225"/>
      <c r="D170" s="227" t="s">
        <v>167</v>
      </c>
      <c r="E170" s="222">
        <v>1</v>
      </c>
      <c r="F170" s="32">
        <v>0</v>
      </c>
      <c r="G170" s="58">
        <f t="shared" si="113"/>
        <v>1</v>
      </c>
      <c r="H170" s="98" t="s">
        <v>117</v>
      </c>
      <c r="I170" s="175">
        <v>500</v>
      </c>
      <c r="J170" s="175">
        <v>3500</v>
      </c>
      <c r="K170" s="117">
        <f t="shared" si="114"/>
        <v>500</v>
      </c>
      <c r="L170" s="114">
        <f t="shared" si="115"/>
        <v>3500</v>
      </c>
      <c r="M170" s="116">
        <f t="shared" si="116"/>
        <v>4000</v>
      </c>
      <c r="N170" s="113">
        <f t="shared" si="117"/>
        <v>4000</v>
      </c>
      <c r="O170" s="100"/>
      <c r="P170" s="101"/>
      <c r="Q170" s="101"/>
      <c r="R170" s="101"/>
      <c r="S170" s="101"/>
      <c r="T170" s="101"/>
      <c r="U170" s="101"/>
      <c r="V170" s="101"/>
      <c r="W170" s="101"/>
      <c r="X170" s="101"/>
      <c r="Y170" s="101"/>
      <c r="Z170" s="101"/>
      <c r="AA170" s="101"/>
      <c r="AB170" s="101"/>
      <c r="AC170" s="101"/>
      <c r="AD170" s="101"/>
      <c r="AE170" s="101"/>
      <c r="AF170" s="101"/>
      <c r="AG170" s="101"/>
      <c r="AH170" s="101"/>
      <c r="AI170" s="101"/>
      <c r="AJ170" s="101"/>
      <c r="AK170" s="101"/>
      <c r="AL170" s="101"/>
      <c r="AM170" s="101"/>
      <c r="AN170" s="101"/>
      <c r="AO170" s="101"/>
      <c r="AP170" s="101"/>
      <c r="AQ170" s="101"/>
      <c r="AR170" s="101"/>
      <c r="AS170" s="101"/>
      <c r="AT170" s="101"/>
      <c r="AU170" s="101"/>
      <c r="AV170" s="101"/>
      <c r="AW170" s="101"/>
      <c r="AX170" s="101"/>
      <c r="AY170" s="101"/>
      <c r="AZ170" s="101"/>
      <c r="BA170" s="101"/>
      <c r="BB170" s="101"/>
      <c r="BC170" s="101"/>
      <c r="BD170" s="101"/>
      <c r="BE170" s="101"/>
      <c r="BF170" s="101"/>
      <c r="BG170" s="101"/>
      <c r="BH170" s="101"/>
      <c r="BI170" s="101"/>
      <c r="BJ170" s="101"/>
      <c r="BK170" s="101"/>
      <c r="BL170" s="101"/>
      <c r="BM170" s="101"/>
      <c r="BN170" s="101"/>
      <c r="BO170" s="101"/>
      <c r="BP170" s="101"/>
      <c r="BQ170" s="101"/>
      <c r="BR170" s="101"/>
    </row>
    <row r="171" spans="1:70" s="104" customFormat="1" ht="46.5" x14ac:dyDescent="0.35">
      <c r="A171" s="10">
        <f>IF(E171&lt;&gt;"",1+MAX($A$8:A170),"")</f>
        <v>100</v>
      </c>
      <c r="B171" s="224" t="s">
        <v>156</v>
      </c>
      <c r="C171" s="225"/>
      <c r="D171" s="227" t="s">
        <v>168</v>
      </c>
      <c r="E171" s="222">
        <v>1</v>
      </c>
      <c r="F171" s="32">
        <v>0</v>
      </c>
      <c r="G171" s="58">
        <f t="shared" ref="G171:G182" si="118">IF(E171="","",E171*(1+F171))</f>
        <v>1</v>
      </c>
      <c r="H171" s="98" t="s">
        <v>117</v>
      </c>
      <c r="I171" s="175">
        <v>200</v>
      </c>
      <c r="J171" s="175">
        <v>500</v>
      </c>
      <c r="K171" s="117">
        <f t="shared" ref="K171:K182" si="119">IF(E171="","",G171*I171)</f>
        <v>200</v>
      </c>
      <c r="L171" s="114">
        <f t="shared" ref="L171:L182" si="120">IF(E171="","",G171*J171)</f>
        <v>500</v>
      </c>
      <c r="M171" s="116">
        <f t="shared" ref="M171:M182" si="121">IF(E171="","",I171+J171)</f>
        <v>700</v>
      </c>
      <c r="N171" s="113">
        <f t="shared" ref="N171:N182" si="122">IF(E171="","",M171*G171)</f>
        <v>700</v>
      </c>
      <c r="O171" s="100"/>
      <c r="P171" s="101"/>
      <c r="Q171" s="101"/>
      <c r="R171" s="101"/>
      <c r="S171" s="101"/>
      <c r="T171" s="101"/>
      <c r="U171" s="101"/>
      <c r="V171" s="101"/>
      <c r="W171" s="101"/>
      <c r="X171" s="101"/>
      <c r="Y171" s="101"/>
      <c r="Z171" s="101"/>
      <c r="AA171" s="101"/>
      <c r="AB171" s="101"/>
      <c r="AC171" s="101"/>
      <c r="AD171" s="101"/>
      <c r="AE171" s="101"/>
      <c r="AF171" s="101"/>
      <c r="AG171" s="101"/>
      <c r="AH171" s="101"/>
      <c r="AI171" s="101"/>
      <c r="AJ171" s="101"/>
      <c r="AK171" s="101"/>
      <c r="AL171" s="101"/>
      <c r="AM171" s="101"/>
      <c r="AN171" s="101"/>
      <c r="AO171" s="101"/>
      <c r="AP171" s="101"/>
      <c r="AQ171" s="101"/>
      <c r="AR171" s="101"/>
      <c r="AS171" s="101"/>
      <c r="AT171" s="101"/>
      <c r="AU171" s="101"/>
      <c r="AV171" s="101"/>
      <c r="AW171" s="101"/>
      <c r="AX171" s="101"/>
      <c r="AY171" s="101"/>
      <c r="AZ171" s="101"/>
      <c r="BA171" s="101"/>
      <c r="BB171" s="101"/>
      <c r="BC171" s="101"/>
      <c r="BD171" s="101"/>
      <c r="BE171" s="101"/>
      <c r="BF171" s="101"/>
      <c r="BG171" s="101"/>
      <c r="BH171" s="101"/>
      <c r="BI171" s="101"/>
      <c r="BJ171" s="101"/>
      <c r="BK171" s="101"/>
      <c r="BL171" s="101"/>
      <c r="BM171" s="101"/>
      <c r="BN171" s="101"/>
      <c r="BO171" s="101"/>
      <c r="BP171" s="101"/>
      <c r="BQ171" s="101"/>
      <c r="BR171" s="101"/>
    </row>
    <row r="172" spans="1:70" s="104" customFormat="1" ht="46.5" x14ac:dyDescent="0.35">
      <c r="A172" s="10">
        <f>IF(E172&lt;&gt;"",1+MAX($A$8:A171),"")</f>
        <v>101</v>
      </c>
      <c r="B172" s="224" t="s">
        <v>156</v>
      </c>
      <c r="C172" s="225"/>
      <c r="D172" s="227" t="s">
        <v>169</v>
      </c>
      <c r="E172" s="222">
        <v>1</v>
      </c>
      <c r="F172" s="32">
        <v>0</v>
      </c>
      <c r="G172" s="58">
        <f t="shared" si="118"/>
        <v>1</v>
      </c>
      <c r="H172" s="98" t="s">
        <v>117</v>
      </c>
      <c r="I172" s="175">
        <v>400</v>
      </c>
      <c r="J172" s="175">
        <v>800</v>
      </c>
      <c r="K172" s="117">
        <f t="shared" si="119"/>
        <v>400</v>
      </c>
      <c r="L172" s="114">
        <f t="shared" si="120"/>
        <v>800</v>
      </c>
      <c r="M172" s="116">
        <f t="shared" si="121"/>
        <v>1200</v>
      </c>
      <c r="N172" s="113">
        <f t="shared" si="122"/>
        <v>1200</v>
      </c>
      <c r="O172" s="100"/>
      <c r="P172" s="101"/>
      <c r="Q172" s="101"/>
      <c r="R172" s="101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  <c r="AC172" s="101"/>
      <c r="AD172" s="101"/>
      <c r="AE172" s="101"/>
      <c r="AF172" s="101"/>
      <c r="AG172" s="101"/>
      <c r="AH172" s="101"/>
      <c r="AI172" s="101"/>
      <c r="AJ172" s="101"/>
      <c r="AK172" s="101"/>
      <c r="AL172" s="101"/>
      <c r="AM172" s="101"/>
      <c r="AN172" s="101"/>
      <c r="AO172" s="101"/>
      <c r="AP172" s="101"/>
      <c r="AQ172" s="101"/>
      <c r="AR172" s="101"/>
      <c r="AS172" s="101"/>
      <c r="AT172" s="101"/>
      <c r="AU172" s="101"/>
      <c r="AV172" s="101"/>
      <c r="AW172" s="101"/>
      <c r="AX172" s="101"/>
      <c r="AY172" s="101"/>
      <c r="AZ172" s="101"/>
      <c r="BA172" s="101"/>
      <c r="BB172" s="101"/>
      <c r="BC172" s="101"/>
      <c r="BD172" s="101"/>
      <c r="BE172" s="101"/>
      <c r="BF172" s="101"/>
      <c r="BG172" s="101"/>
      <c r="BH172" s="101"/>
      <c r="BI172" s="101"/>
      <c r="BJ172" s="101"/>
      <c r="BK172" s="101"/>
      <c r="BL172" s="101"/>
      <c r="BM172" s="101"/>
      <c r="BN172" s="101"/>
      <c r="BO172" s="101"/>
      <c r="BP172" s="101"/>
      <c r="BQ172" s="101"/>
      <c r="BR172" s="101"/>
    </row>
    <row r="173" spans="1:70" s="104" customFormat="1" ht="46.5" x14ac:dyDescent="0.35">
      <c r="A173" s="10">
        <f>IF(E173&lt;&gt;"",1+MAX($A$8:A172),"")</f>
        <v>102</v>
      </c>
      <c r="B173" s="224" t="s">
        <v>156</v>
      </c>
      <c r="C173" s="225"/>
      <c r="D173" s="227" t="s">
        <v>170</v>
      </c>
      <c r="E173" s="222">
        <v>1</v>
      </c>
      <c r="F173" s="32">
        <v>0</v>
      </c>
      <c r="G173" s="58">
        <f t="shared" si="118"/>
        <v>1</v>
      </c>
      <c r="H173" s="98" t="s">
        <v>117</v>
      </c>
      <c r="I173" s="175">
        <v>100</v>
      </c>
      <c r="J173" s="175">
        <v>400</v>
      </c>
      <c r="K173" s="117">
        <f t="shared" si="119"/>
        <v>100</v>
      </c>
      <c r="L173" s="114">
        <f t="shared" si="120"/>
        <v>400</v>
      </c>
      <c r="M173" s="116">
        <f t="shared" si="121"/>
        <v>500</v>
      </c>
      <c r="N173" s="113">
        <f t="shared" si="122"/>
        <v>500</v>
      </c>
      <c r="O173" s="100"/>
      <c r="P173" s="101"/>
      <c r="Q173" s="101"/>
      <c r="R173" s="101"/>
      <c r="S173" s="101"/>
      <c r="T173" s="101"/>
      <c r="U173" s="101"/>
      <c r="V173" s="101"/>
      <c r="W173" s="101"/>
      <c r="X173" s="101"/>
      <c r="Y173" s="101"/>
      <c r="Z173" s="101"/>
      <c r="AA173" s="101"/>
      <c r="AB173" s="101"/>
      <c r="AC173" s="101"/>
      <c r="AD173" s="101"/>
      <c r="AE173" s="101"/>
      <c r="AF173" s="101"/>
      <c r="AG173" s="101"/>
      <c r="AH173" s="101"/>
      <c r="AI173" s="101"/>
      <c r="AJ173" s="101"/>
      <c r="AK173" s="101"/>
      <c r="AL173" s="101"/>
      <c r="AM173" s="101"/>
      <c r="AN173" s="101"/>
      <c r="AO173" s="101"/>
      <c r="AP173" s="101"/>
      <c r="AQ173" s="101"/>
      <c r="AR173" s="101"/>
      <c r="AS173" s="101"/>
      <c r="AT173" s="101"/>
      <c r="AU173" s="101"/>
      <c r="AV173" s="101"/>
      <c r="AW173" s="101"/>
      <c r="AX173" s="101"/>
      <c r="AY173" s="101"/>
      <c r="AZ173" s="101"/>
      <c r="BA173" s="101"/>
      <c r="BB173" s="101"/>
      <c r="BC173" s="101"/>
      <c r="BD173" s="101"/>
      <c r="BE173" s="101"/>
      <c r="BF173" s="101"/>
      <c r="BG173" s="101"/>
      <c r="BH173" s="101"/>
      <c r="BI173" s="101"/>
      <c r="BJ173" s="101"/>
      <c r="BK173" s="101"/>
      <c r="BL173" s="101"/>
      <c r="BM173" s="101"/>
      <c r="BN173" s="101"/>
      <c r="BO173" s="101"/>
      <c r="BP173" s="101"/>
      <c r="BQ173" s="101"/>
      <c r="BR173" s="101"/>
    </row>
    <row r="174" spans="1:70" s="104" customFormat="1" ht="46.5" x14ac:dyDescent="0.35">
      <c r="A174" s="10">
        <f>IF(E174&lt;&gt;"",1+MAX($A$8:A173),"")</f>
        <v>103</v>
      </c>
      <c r="B174" s="224" t="s">
        <v>156</v>
      </c>
      <c r="C174" s="225"/>
      <c r="D174" s="227" t="s">
        <v>171</v>
      </c>
      <c r="E174" s="222">
        <v>1</v>
      </c>
      <c r="F174" s="32">
        <v>0</v>
      </c>
      <c r="G174" s="58">
        <f t="shared" si="118"/>
        <v>1</v>
      </c>
      <c r="H174" s="98" t="s">
        <v>117</v>
      </c>
      <c r="I174" s="175">
        <v>400</v>
      </c>
      <c r="J174" s="175">
        <v>900</v>
      </c>
      <c r="K174" s="117">
        <f t="shared" si="119"/>
        <v>400</v>
      </c>
      <c r="L174" s="114">
        <f t="shared" si="120"/>
        <v>900</v>
      </c>
      <c r="M174" s="116">
        <f t="shared" si="121"/>
        <v>1300</v>
      </c>
      <c r="N174" s="113">
        <f t="shared" si="122"/>
        <v>1300</v>
      </c>
      <c r="O174" s="100"/>
      <c r="P174" s="101"/>
      <c r="Q174" s="101"/>
      <c r="R174" s="101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  <c r="AC174" s="101"/>
      <c r="AD174" s="101"/>
      <c r="AE174" s="101"/>
      <c r="AF174" s="101"/>
      <c r="AG174" s="101"/>
      <c r="AH174" s="101"/>
      <c r="AI174" s="101"/>
      <c r="AJ174" s="101"/>
      <c r="AK174" s="101"/>
      <c r="AL174" s="101"/>
      <c r="AM174" s="101"/>
      <c r="AN174" s="101"/>
      <c r="AO174" s="101"/>
      <c r="AP174" s="101"/>
      <c r="AQ174" s="101"/>
      <c r="AR174" s="101"/>
      <c r="AS174" s="101"/>
      <c r="AT174" s="101"/>
      <c r="AU174" s="101"/>
      <c r="AV174" s="101"/>
      <c r="AW174" s="101"/>
      <c r="AX174" s="101"/>
      <c r="AY174" s="101"/>
      <c r="AZ174" s="101"/>
      <c r="BA174" s="101"/>
      <c r="BB174" s="101"/>
      <c r="BC174" s="101"/>
      <c r="BD174" s="101"/>
      <c r="BE174" s="101"/>
      <c r="BF174" s="101"/>
      <c r="BG174" s="101"/>
      <c r="BH174" s="101"/>
      <c r="BI174" s="101"/>
      <c r="BJ174" s="101"/>
      <c r="BK174" s="101"/>
      <c r="BL174" s="101"/>
      <c r="BM174" s="101"/>
      <c r="BN174" s="101"/>
      <c r="BO174" s="101"/>
      <c r="BP174" s="101"/>
      <c r="BQ174" s="101"/>
      <c r="BR174" s="101"/>
    </row>
    <row r="175" spans="1:70" s="104" customFormat="1" ht="46.5" x14ac:dyDescent="0.35">
      <c r="A175" s="10">
        <f>IF(E175&lt;&gt;"",1+MAX($A$8:A172),"")</f>
        <v>102</v>
      </c>
      <c r="B175" s="224" t="s">
        <v>156</v>
      </c>
      <c r="C175" s="225"/>
      <c r="D175" s="227" t="s">
        <v>172</v>
      </c>
      <c r="E175" s="222">
        <v>1</v>
      </c>
      <c r="F175" s="32">
        <v>0</v>
      </c>
      <c r="G175" s="58">
        <f t="shared" si="118"/>
        <v>1</v>
      </c>
      <c r="H175" s="98" t="s">
        <v>117</v>
      </c>
      <c r="I175" s="175">
        <v>500</v>
      </c>
      <c r="J175" s="175">
        <v>2000</v>
      </c>
      <c r="K175" s="117">
        <f t="shared" si="119"/>
        <v>500</v>
      </c>
      <c r="L175" s="114">
        <f t="shared" si="120"/>
        <v>2000</v>
      </c>
      <c r="M175" s="116">
        <f t="shared" si="121"/>
        <v>2500</v>
      </c>
      <c r="N175" s="113">
        <f t="shared" si="122"/>
        <v>2500</v>
      </c>
      <c r="O175" s="100"/>
      <c r="P175" s="101"/>
      <c r="Q175" s="101"/>
      <c r="R175" s="101"/>
      <c r="S175" s="101"/>
      <c r="T175" s="101"/>
      <c r="U175" s="101"/>
      <c r="V175" s="101"/>
      <c r="W175" s="101"/>
      <c r="X175" s="101"/>
      <c r="Y175" s="101"/>
      <c r="Z175" s="101"/>
      <c r="AA175" s="101"/>
      <c r="AB175" s="101"/>
      <c r="AC175" s="101"/>
      <c r="AD175" s="101"/>
      <c r="AE175" s="101"/>
      <c r="AF175" s="101"/>
      <c r="AG175" s="101"/>
      <c r="AH175" s="101"/>
      <c r="AI175" s="101"/>
      <c r="AJ175" s="101"/>
      <c r="AK175" s="101"/>
      <c r="AL175" s="101"/>
      <c r="AM175" s="101"/>
      <c r="AN175" s="101"/>
      <c r="AO175" s="101"/>
      <c r="AP175" s="101"/>
      <c r="AQ175" s="101"/>
      <c r="AR175" s="101"/>
      <c r="AS175" s="101"/>
      <c r="AT175" s="101"/>
      <c r="AU175" s="101"/>
      <c r="AV175" s="101"/>
      <c r="AW175" s="101"/>
      <c r="AX175" s="101"/>
      <c r="AY175" s="101"/>
      <c r="AZ175" s="101"/>
      <c r="BA175" s="101"/>
      <c r="BB175" s="101"/>
      <c r="BC175" s="101"/>
      <c r="BD175" s="101"/>
      <c r="BE175" s="101"/>
      <c r="BF175" s="101"/>
      <c r="BG175" s="101"/>
      <c r="BH175" s="101"/>
      <c r="BI175" s="101"/>
      <c r="BJ175" s="101"/>
      <c r="BK175" s="101"/>
      <c r="BL175" s="101"/>
      <c r="BM175" s="101"/>
      <c r="BN175" s="101"/>
      <c r="BO175" s="101"/>
      <c r="BP175" s="101"/>
      <c r="BQ175" s="101"/>
      <c r="BR175" s="101"/>
    </row>
    <row r="176" spans="1:70" s="104" customFormat="1" ht="31" x14ac:dyDescent="0.35">
      <c r="A176" s="10">
        <f>IF(E176&lt;&gt;"",1+MAX($A$8:A175),"")</f>
        <v>104</v>
      </c>
      <c r="B176" s="224" t="s">
        <v>156</v>
      </c>
      <c r="C176" s="225"/>
      <c r="D176" s="227" t="s">
        <v>173</v>
      </c>
      <c r="E176" s="222">
        <v>1</v>
      </c>
      <c r="F176" s="32">
        <v>0</v>
      </c>
      <c r="G176" s="58">
        <f t="shared" si="118"/>
        <v>1</v>
      </c>
      <c r="H176" s="98" t="s">
        <v>117</v>
      </c>
      <c r="I176" s="175">
        <v>500</v>
      </c>
      <c r="J176" s="175">
        <v>1000</v>
      </c>
      <c r="K176" s="117">
        <f t="shared" si="119"/>
        <v>500</v>
      </c>
      <c r="L176" s="114">
        <f t="shared" si="120"/>
        <v>1000</v>
      </c>
      <c r="M176" s="116">
        <f t="shared" si="121"/>
        <v>1500</v>
      </c>
      <c r="N176" s="113">
        <f t="shared" si="122"/>
        <v>1500</v>
      </c>
      <c r="O176" s="100"/>
      <c r="P176" s="101"/>
      <c r="Q176" s="101"/>
      <c r="R176" s="101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1"/>
      <c r="AD176" s="101"/>
      <c r="AE176" s="101"/>
      <c r="AF176" s="101"/>
      <c r="AG176" s="101"/>
      <c r="AH176" s="101"/>
      <c r="AI176" s="101"/>
      <c r="AJ176" s="101"/>
      <c r="AK176" s="101"/>
      <c r="AL176" s="101"/>
      <c r="AM176" s="101"/>
      <c r="AN176" s="101"/>
      <c r="AO176" s="101"/>
      <c r="AP176" s="101"/>
      <c r="AQ176" s="101"/>
      <c r="AR176" s="101"/>
      <c r="AS176" s="101"/>
      <c r="AT176" s="101"/>
      <c r="AU176" s="101"/>
      <c r="AV176" s="101"/>
      <c r="AW176" s="101"/>
      <c r="AX176" s="101"/>
      <c r="AY176" s="101"/>
      <c r="AZ176" s="101"/>
      <c r="BA176" s="101"/>
      <c r="BB176" s="101"/>
      <c r="BC176" s="101"/>
      <c r="BD176" s="101"/>
      <c r="BE176" s="101"/>
      <c r="BF176" s="101"/>
      <c r="BG176" s="101"/>
      <c r="BH176" s="101"/>
      <c r="BI176" s="101"/>
      <c r="BJ176" s="101"/>
      <c r="BK176" s="101"/>
      <c r="BL176" s="101"/>
      <c r="BM176" s="101"/>
      <c r="BN176" s="101"/>
      <c r="BO176" s="101"/>
      <c r="BP176" s="101"/>
      <c r="BQ176" s="101"/>
      <c r="BR176" s="101"/>
    </row>
    <row r="177" spans="1:70" s="104" customFormat="1" ht="46.5" x14ac:dyDescent="0.35">
      <c r="A177" s="10">
        <f>IF(E177&lt;&gt;"",1+MAX($A$8:A176),"")</f>
        <v>105</v>
      </c>
      <c r="B177" s="224" t="s">
        <v>156</v>
      </c>
      <c r="C177" s="225"/>
      <c r="D177" s="227" t="s">
        <v>174</v>
      </c>
      <c r="E177" s="222">
        <v>1</v>
      </c>
      <c r="F177" s="32">
        <v>0</v>
      </c>
      <c r="G177" s="58">
        <f t="shared" si="118"/>
        <v>1</v>
      </c>
      <c r="H177" s="98" t="s">
        <v>117</v>
      </c>
      <c r="I177" s="175">
        <v>500</v>
      </c>
      <c r="J177" s="175">
        <v>2000</v>
      </c>
      <c r="K177" s="117">
        <f t="shared" si="119"/>
        <v>500</v>
      </c>
      <c r="L177" s="114">
        <f t="shared" si="120"/>
        <v>2000</v>
      </c>
      <c r="M177" s="116">
        <f t="shared" si="121"/>
        <v>2500</v>
      </c>
      <c r="N177" s="113">
        <f t="shared" si="122"/>
        <v>2500</v>
      </c>
      <c r="O177" s="100"/>
      <c r="P177" s="101"/>
      <c r="Q177" s="101"/>
      <c r="R177" s="101"/>
      <c r="S177" s="101"/>
      <c r="T177" s="101"/>
      <c r="U177" s="101"/>
      <c r="V177" s="101"/>
      <c r="W177" s="101"/>
      <c r="X177" s="101"/>
      <c r="Y177" s="101"/>
      <c r="Z177" s="101"/>
      <c r="AA177" s="101"/>
      <c r="AB177" s="101"/>
      <c r="AC177" s="101"/>
      <c r="AD177" s="101"/>
      <c r="AE177" s="101"/>
      <c r="AF177" s="101"/>
      <c r="AG177" s="101"/>
      <c r="AH177" s="101"/>
      <c r="AI177" s="101"/>
      <c r="AJ177" s="101"/>
      <c r="AK177" s="101"/>
      <c r="AL177" s="101"/>
      <c r="AM177" s="101"/>
      <c r="AN177" s="101"/>
      <c r="AO177" s="101"/>
      <c r="AP177" s="101"/>
      <c r="AQ177" s="101"/>
      <c r="AR177" s="101"/>
      <c r="AS177" s="101"/>
      <c r="AT177" s="101"/>
      <c r="AU177" s="101"/>
      <c r="AV177" s="101"/>
      <c r="AW177" s="101"/>
      <c r="AX177" s="101"/>
      <c r="AY177" s="101"/>
      <c r="AZ177" s="101"/>
      <c r="BA177" s="101"/>
      <c r="BB177" s="101"/>
      <c r="BC177" s="101"/>
      <c r="BD177" s="101"/>
      <c r="BE177" s="101"/>
      <c r="BF177" s="101"/>
      <c r="BG177" s="101"/>
      <c r="BH177" s="101"/>
      <c r="BI177" s="101"/>
      <c r="BJ177" s="101"/>
      <c r="BK177" s="101"/>
      <c r="BL177" s="101"/>
      <c r="BM177" s="101"/>
      <c r="BN177" s="101"/>
      <c r="BO177" s="101"/>
      <c r="BP177" s="101"/>
      <c r="BQ177" s="101"/>
      <c r="BR177" s="101"/>
    </row>
    <row r="178" spans="1:70" s="104" customFormat="1" ht="46.5" x14ac:dyDescent="0.35">
      <c r="A178" s="10">
        <f>IF(E178&lt;&gt;"",1+MAX($A$8:A177),"")</f>
        <v>106</v>
      </c>
      <c r="B178" s="224" t="s">
        <v>156</v>
      </c>
      <c r="C178" s="225"/>
      <c r="D178" s="227" t="s">
        <v>175</v>
      </c>
      <c r="E178" s="222">
        <v>1</v>
      </c>
      <c r="F178" s="32">
        <v>0</v>
      </c>
      <c r="G178" s="58">
        <f t="shared" si="118"/>
        <v>1</v>
      </c>
      <c r="H178" s="98" t="s">
        <v>117</v>
      </c>
      <c r="I178" s="175">
        <v>300</v>
      </c>
      <c r="J178" s="175">
        <v>700</v>
      </c>
      <c r="K178" s="117">
        <f t="shared" si="119"/>
        <v>300</v>
      </c>
      <c r="L178" s="114">
        <f t="shared" si="120"/>
        <v>700</v>
      </c>
      <c r="M178" s="116">
        <f t="shared" si="121"/>
        <v>1000</v>
      </c>
      <c r="N178" s="113">
        <f t="shared" si="122"/>
        <v>1000</v>
      </c>
      <c r="O178" s="100"/>
      <c r="P178" s="101"/>
      <c r="Q178" s="101"/>
      <c r="R178" s="101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1"/>
      <c r="AD178" s="101"/>
      <c r="AE178" s="101"/>
      <c r="AF178" s="101"/>
      <c r="AG178" s="101"/>
      <c r="AH178" s="101"/>
      <c r="AI178" s="101"/>
      <c r="AJ178" s="101"/>
      <c r="AK178" s="101"/>
      <c r="AL178" s="101"/>
      <c r="AM178" s="101"/>
      <c r="AN178" s="101"/>
      <c r="AO178" s="101"/>
      <c r="AP178" s="101"/>
      <c r="AQ178" s="101"/>
      <c r="AR178" s="101"/>
      <c r="AS178" s="101"/>
      <c r="AT178" s="101"/>
      <c r="AU178" s="101"/>
      <c r="AV178" s="101"/>
      <c r="AW178" s="101"/>
      <c r="AX178" s="101"/>
      <c r="AY178" s="101"/>
      <c r="AZ178" s="101"/>
      <c r="BA178" s="101"/>
      <c r="BB178" s="101"/>
      <c r="BC178" s="101"/>
      <c r="BD178" s="101"/>
      <c r="BE178" s="101"/>
      <c r="BF178" s="101"/>
      <c r="BG178" s="101"/>
      <c r="BH178" s="101"/>
      <c r="BI178" s="101"/>
      <c r="BJ178" s="101"/>
      <c r="BK178" s="101"/>
      <c r="BL178" s="101"/>
      <c r="BM178" s="101"/>
      <c r="BN178" s="101"/>
      <c r="BO178" s="101"/>
      <c r="BP178" s="101"/>
      <c r="BQ178" s="101"/>
      <c r="BR178" s="101"/>
    </row>
    <row r="179" spans="1:70" s="104" customFormat="1" ht="46.5" x14ac:dyDescent="0.35">
      <c r="A179" s="10">
        <f>IF(E179&lt;&gt;"",1+MAX($A$8:A178),"")</f>
        <v>107</v>
      </c>
      <c r="B179" s="224" t="s">
        <v>156</v>
      </c>
      <c r="C179" s="225"/>
      <c r="D179" s="227" t="s">
        <v>176</v>
      </c>
      <c r="E179" s="222">
        <v>2</v>
      </c>
      <c r="F179" s="32">
        <v>0</v>
      </c>
      <c r="G179" s="58">
        <f t="shared" si="118"/>
        <v>2</v>
      </c>
      <c r="H179" s="98" t="s">
        <v>117</v>
      </c>
      <c r="I179" s="175">
        <v>300</v>
      </c>
      <c r="J179" s="175">
        <v>700</v>
      </c>
      <c r="K179" s="117">
        <f t="shared" si="119"/>
        <v>600</v>
      </c>
      <c r="L179" s="114">
        <f t="shared" si="120"/>
        <v>1400</v>
      </c>
      <c r="M179" s="116">
        <f t="shared" si="121"/>
        <v>1000</v>
      </c>
      <c r="N179" s="113">
        <f t="shared" si="122"/>
        <v>2000</v>
      </c>
      <c r="O179" s="100"/>
      <c r="P179" s="101"/>
      <c r="Q179" s="101"/>
      <c r="R179" s="101"/>
      <c r="S179" s="101"/>
      <c r="T179" s="101"/>
      <c r="U179" s="101"/>
      <c r="V179" s="101"/>
      <c r="W179" s="101"/>
      <c r="X179" s="101"/>
      <c r="Y179" s="101"/>
      <c r="Z179" s="101"/>
      <c r="AA179" s="101"/>
      <c r="AB179" s="101"/>
      <c r="AC179" s="101"/>
      <c r="AD179" s="101"/>
      <c r="AE179" s="101"/>
      <c r="AF179" s="101"/>
      <c r="AG179" s="101"/>
      <c r="AH179" s="101"/>
      <c r="AI179" s="101"/>
      <c r="AJ179" s="101"/>
      <c r="AK179" s="101"/>
      <c r="AL179" s="101"/>
      <c r="AM179" s="101"/>
      <c r="AN179" s="101"/>
      <c r="AO179" s="101"/>
      <c r="AP179" s="101"/>
      <c r="AQ179" s="101"/>
      <c r="AR179" s="101"/>
      <c r="AS179" s="101"/>
      <c r="AT179" s="101"/>
      <c r="AU179" s="101"/>
      <c r="AV179" s="101"/>
      <c r="AW179" s="101"/>
      <c r="AX179" s="101"/>
      <c r="AY179" s="101"/>
      <c r="AZ179" s="101"/>
      <c r="BA179" s="101"/>
      <c r="BB179" s="101"/>
      <c r="BC179" s="101"/>
      <c r="BD179" s="101"/>
      <c r="BE179" s="101"/>
      <c r="BF179" s="101"/>
      <c r="BG179" s="101"/>
      <c r="BH179" s="101"/>
      <c r="BI179" s="101"/>
      <c r="BJ179" s="101"/>
      <c r="BK179" s="101"/>
      <c r="BL179" s="101"/>
      <c r="BM179" s="101"/>
      <c r="BN179" s="101"/>
      <c r="BO179" s="101"/>
      <c r="BP179" s="101"/>
      <c r="BQ179" s="101"/>
      <c r="BR179" s="101"/>
    </row>
    <row r="180" spans="1:70" s="104" customFormat="1" ht="46.5" x14ac:dyDescent="0.35">
      <c r="A180" s="10">
        <f>IF(E180&lt;&gt;"",1+MAX($A$8:A179),"")</f>
        <v>108</v>
      </c>
      <c r="B180" s="224" t="s">
        <v>156</v>
      </c>
      <c r="C180" s="225"/>
      <c r="D180" s="227" t="s">
        <v>177</v>
      </c>
      <c r="E180" s="222">
        <v>1</v>
      </c>
      <c r="F180" s="32">
        <v>0</v>
      </c>
      <c r="G180" s="58">
        <f t="shared" si="118"/>
        <v>1</v>
      </c>
      <c r="H180" s="98" t="s">
        <v>117</v>
      </c>
      <c r="I180" s="175">
        <v>200</v>
      </c>
      <c r="J180" s="175">
        <v>500</v>
      </c>
      <c r="K180" s="117">
        <f t="shared" si="119"/>
        <v>200</v>
      </c>
      <c r="L180" s="114">
        <f t="shared" si="120"/>
        <v>500</v>
      </c>
      <c r="M180" s="116">
        <f t="shared" si="121"/>
        <v>700</v>
      </c>
      <c r="N180" s="113">
        <f t="shared" si="122"/>
        <v>700</v>
      </c>
      <c r="O180" s="100"/>
      <c r="P180" s="101"/>
      <c r="Q180" s="101"/>
      <c r="R180" s="101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  <c r="AC180" s="101"/>
      <c r="AD180" s="101"/>
      <c r="AE180" s="101"/>
      <c r="AF180" s="101"/>
      <c r="AG180" s="101"/>
      <c r="AH180" s="101"/>
      <c r="AI180" s="101"/>
      <c r="AJ180" s="101"/>
      <c r="AK180" s="101"/>
      <c r="AL180" s="101"/>
      <c r="AM180" s="101"/>
      <c r="AN180" s="101"/>
      <c r="AO180" s="101"/>
      <c r="AP180" s="101"/>
      <c r="AQ180" s="101"/>
      <c r="AR180" s="101"/>
      <c r="AS180" s="101"/>
      <c r="AT180" s="101"/>
      <c r="AU180" s="101"/>
      <c r="AV180" s="101"/>
      <c r="AW180" s="101"/>
      <c r="AX180" s="101"/>
      <c r="AY180" s="101"/>
      <c r="AZ180" s="101"/>
      <c r="BA180" s="101"/>
      <c r="BB180" s="101"/>
      <c r="BC180" s="101"/>
      <c r="BD180" s="101"/>
      <c r="BE180" s="101"/>
      <c r="BF180" s="101"/>
      <c r="BG180" s="101"/>
      <c r="BH180" s="101"/>
      <c r="BI180" s="101"/>
      <c r="BJ180" s="101"/>
      <c r="BK180" s="101"/>
      <c r="BL180" s="101"/>
      <c r="BM180" s="101"/>
      <c r="BN180" s="101"/>
      <c r="BO180" s="101"/>
      <c r="BP180" s="101"/>
      <c r="BQ180" s="101"/>
      <c r="BR180" s="101"/>
    </row>
    <row r="181" spans="1:70" s="104" customFormat="1" ht="31" x14ac:dyDescent="0.35">
      <c r="A181" s="10">
        <f>IF(E181&lt;&gt;"",1+MAX($A$8:A178),"")</f>
        <v>107</v>
      </c>
      <c r="B181" s="224" t="s">
        <v>156</v>
      </c>
      <c r="C181" s="225"/>
      <c r="D181" s="227" t="s">
        <v>178</v>
      </c>
      <c r="E181" s="222">
        <v>3</v>
      </c>
      <c r="F181" s="32">
        <v>0</v>
      </c>
      <c r="G181" s="58">
        <f t="shared" si="118"/>
        <v>3</v>
      </c>
      <c r="H181" s="98" t="s">
        <v>117</v>
      </c>
      <c r="I181" s="175">
        <v>100</v>
      </c>
      <c r="J181" s="175">
        <v>150</v>
      </c>
      <c r="K181" s="117">
        <f t="shared" si="119"/>
        <v>300</v>
      </c>
      <c r="L181" s="114">
        <f t="shared" si="120"/>
        <v>450</v>
      </c>
      <c r="M181" s="116">
        <f t="shared" si="121"/>
        <v>250</v>
      </c>
      <c r="N181" s="113">
        <f t="shared" si="122"/>
        <v>750</v>
      </c>
      <c r="O181" s="100"/>
      <c r="P181" s="101"/>
      <c r="Q181" s="101"/>
      <c r="R181" s="101"/>
      <c r="S181" s="101"/>
      <c r="T181" s="101"/>
      <c r="U181" s="101"/>
      <c r="V181" s="101"/>
      <c r="W181" s="101"/>
      <c r="X181" s="101"/>
      <c r="Y181" s="101"/>
      <c r="Z181" s="101"/>
      <c r="AA181" s="101"/>
      <c r="AB181" s="101"/>
      <c r="AC181" s="101"/>
      <c r="AD181" s="101"/>
      <c r="AE181" s="101"/>
      <c r="AF181" s="101"/>
      <c r="AG181" s="101"/>
      <c r="AH181" s="101"/>
      <c r="AI181" s="101"/>
      <c r="AJ181" s="101"/>
      <c r="AK181" s="101"/>
      <c r="AL181" s="101"/>
      <c r="AM181" s="101"/>
      <c r="AN181" s="101"/>
      <c r="AO181" s="101"/>
      <c r="AP181" s="101"/>
      <c r="AQ181" s="101"/>
      <c r="AR181" s="101"/>
      <c r="AS181" s="101"/>
      <c r="AT181" s="101"/>
      <c r="AU181" s="101"/>
      <c r="AV181" s="101"/>
      <c r="AW181" s="101"/>
      <c r="AX181" s="101"/>
      <c r="AY181" s="101"/>
      <c r="AZ181" s="101"/>
      <c r="BA181" s="101"/>
      <c r="BB181" s="101"/>
      <c r="BC181" s="101"/>
      <c r="BD181" s="101"/>
      <c r="BE181" s="101"/>
      <c r="BF181" s="101"/>
      <c r="BG181" s="101"/>
      <c r="BH181" s="101"/>
      <c r="BI181" s="101"/>
      <c r="BJ181" s="101"/>
      <c r="BK181" s="101"/>
      <c r="BL181" s="101"/>
      <c r="BM181" s="101"/>
      <c r="BN181" s="101"/>
      <c r="BO181" s="101"/>
      <c r="BP181" s="101"/>
      <c r="BQ181" s="101"/>
      <c r="BR181" s="101"/>
    </row>
    <row r="182" spans="1:70" s="104" customFormat="1" ht="46.5" x14ac:dyDescent="0.35">
      <c r="A182" s="10">
        <f>IF(E182&lt;&gt;"",1+MAX($A$8:A181),"")</f>
        <v>109</v>
      </c>
      <c r="B182" s="224" t="s">
        <v>156</v>
      </c>
      <c r="C182" s="225"/>
      <c r="D182" s="227" t="s">
        <v>179</v>
      </c>
      <c r="E182" s="222">
        <v>1</v>
      </c>
      <c r="F182" s="32">
        <v>0</v>
      </c>
      <c r="G182" s="58">
        <f t="shared" si="118"/>
        <v>1</v>
      </c>
      <c r="H182" s="98" t="s">
        <v>117</v>
      </c>
      <c r="I182" s="175">
        <v>400</v>
      </c>
      <c r="J182" s="175">
        <v>800</v>
      </c>
      <c r="K182" s="117">
        <f t="shared" si="119"/>
        <v>400</v>
      </c>
      <c r="L182" s="114">
        <f t="shared" si="120"/>
        <v>800</v>
      </c>
      <c r="M182" s="116">
        <f t="shared" si="121"/>
        <v>1200</v>
      </c>
      <c r="N182" s="113">
        <f t="shared" si="122"/>
        <v>1200</v>
      </c>
      <c r="O182" s="100"/>
      <c r="P182" s="101"/>
      <c r="Q182" s="101"/>
      <c r="R182" s="101"/>
      <c r="S182" s="101"/>
      <c r="T182" s="101"/>
      <c r="U182" s="101"/>
      <c r="V182" s="101"/>
      <c r="W182" s="101"/>
      <c r="X182" s="101"/>
      <c r="Y182" s="101"/>
      <c r="Z182" s="101"/>
      <c r="AA182" s="101"/>
      <c r="AB182" s="101"/>
      <c r="AC182" s="101"/>
      <c r="AD182" s="101"/>
      <c r="AE182" s="101"/>
      <c r="AF182" s="101"/>
      <c r="AG182" s="101"/>
      <c r="AH182" s="101"/>
      <c r="AI182" s="101"/>
      <c r="AJ182" s="101"/>
      <c r="AK182" s="101"/>
      <c r="AL182" s="101"/>
      <c r="AM182" s="101"/>
      <c r="AN182" s="101"/>
      <c r="AO182" s="101"/>
      <c r="AP182" s="101"/>
      <c r="AQ182" s="101"/>
      <c r="AR182" s="101"/>
      <c r="AS182" s="101"/>
      <c r="AT182" s="101"/>
      <c r="AU182" s="101"/>
      <c r="AV182" s="101"/>
      <c r="AW182" s="101"/>
      <c r="AX182" s="101"/>
      <c r="AY182" s="101"/>
      <c r="AZ182" s="101"/>
      <c r="BA182" s="101"/>
      <c r="BB182" s="101"/>
      <c r="BC182" s="101"/>
      <c r="BD182" s="101"/>
      <c r="BE182" s="101"/>
      <c r="BF182" s="101"/>
      <c r="BG182" s="101"/>
      <c r="BH182" s="101"/>
      <c r="BI182" s="101"/>
      <c r="BJ182" s="101"/>
      <c r="BK182" s="101"/>
      <c r="BL182" s="101"/>
      <c r="BM182" s="101"/>
      <c r="BN182" s="101"/>
      <c r="BO182" s="101"/>
      <c r="BP182" s="101"/>
      <c r="BQ182" s="101"/>
      <c r="BR182" s="101"/>
    </row>
    <row r="183" spans="1:70" s="104" customFormat="1" ht="31" x14ac:dyDescent="0.35">
      <c r="A183" s="10">
        <f>IF(E183&lt;&gt;"",1+MAX($A$8:A182),"")</f>
        <v>110</v>
      </c>
      <c r="B183" s="224" t="s">
        <v>156</v>
      </c>
      <c r="C183" s="225"/>
      <c r="D183" s="227" t="s">
        <v>180</v>
      </c>
      <c r="E183" s="222">
        <v>1</v>
      </c>
      <c r="F183" s="32">
        <v>0</v>
      </c>
      <c r="G183" s="58">
        <f t="shared" ref="G183:G185" si="123">IF(E183="","",E183*(1+F183))</f>
        <v>1</v>
      </c>
      <c r="H183" s="98" t="s">
        <v>117</v>
      </c>
      <c r="I183" s="175">
        <v>150</v>
      </c>
      <c r="J183" s="175">
        <v>450</v>
      </c>
      <c r="K183" s="117">
        <f t="shared" ref="K183:K185" si="124">IF(E183="","",G183*I183)</f>
        <v>150</v>
      </c>
      <c r="L183" s="114">
        <f t="shared" ref="L183:L185" si="125">IF(E183="","",G183*J183)</f>
        <v>450</v>
      </c>
      <c r="M183" s="116">
        <f t="shared" ref="M183:M185" si="126">IF(E183="","",I183+J183)</f>
        <v>600</v>
      </c>
      <c r="N183" s="113">
        <f t="shared" ref="N183:N185" si="127">IF(E183="","",M183*G183)</f>
        <v>600</v>
      </c>
      <c r="O183" s="100"/>
      <c r="P183" s="101"/>
      <c r="Q183" s="101"/>
      <c r="R183" s="101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1"/>
      <c r="AD183" s="101"/>
      <c r="AE183" s="101"/>
      <c r="AF183" s="101"/>
      <c r="AG183" s="101"/>
      <c r="AH183" s="101"/>
      <c r="AI183" s="101"/>
      <c r="AJ183" s="101"/>
      <c r="AK183" s="101"/>
      <c r="AL183" s="101"/>
      <c r="AM183" s="101"/>
      <c r="AN183" s="101"/>
      <c r="AO183" s="101"/>
      <c r="AP183" s="101"/>
      <c r="AQ183" s="101"/>
      <c r="AR183" s="101"/>
      <c r="AS183" s="101"/>
      <c r="AT183" s="101"/>
      <c r="AU183" s="101"/>
      <c r="AV183" s="101"/>
      <c r="AW183" s="101"/>
      <c r="AX183" s="101"/>
      <c r="AY183" s="101"/>
      <c r="AZ183" s="101"/>
      <c r="BA183" s="101"/>
      <c r="BB183" s="101"/>
      <c r="BC183" s="101"/>
      <c r="BD183" s="101"/>
      <c r="BE183" s="101"/>
      <c r="BF183" s="101"/>
      <c r="BG183" s="101"/>
      <c r="BH183" s="101"/>
      <c r="BI183" s="101"/>
      <c r="BJ183" s="101"/>
      <c r="BK183" s="101"/>
      <c r="BL183" s="101"/>
      <c r="BM183" s="101"/>
      <c r="BN183" s="101"/>
      <c r="BO183" s="101"/>
      <c r="BP183" s="101"/>
      <c r="BQ183" s="101"/>
      <c r="BR183" s="101"/>
    </row>
    <row r="184" spans="1:70" s="104" customFormat="1" ht="31" x14ac:dyDescent="0.35">
      <c r="A184" s="10">
        <f>IF(E184&lt;&gt;"",1+MAX($A$8:A183),"")</f>
        <v>111</v>
      </c>
      <c r="B184" s="224" t="s">
        <v>156</v>
      </c>
      <c r="C184" s="225"/>
      <c r="D184" s="227" t="s">
        <v>181</v>
      </c>
      <c r="E184" s="222">
        <v>1</v>
      </c>
      <c r="F184" s="32">
        <v>0</v>
      </c>
      <c r="G184" s="58">
        <f t="shared" si="123"/>
        <v>1</v>
      </c>
      <c r="H184" s="98" t="s">
        <v>117</v>
      </c>
      <c r="I184" s="175">
        <v>150</v>
      </c>
      <c r="J184" s="175">
        <v>350</v>
      </c>
      <c r="K184" s="117">
        <f t="shared" si="124"/>
        <v>150</v>
      </c>
      <c r="L184" s="114">
        <f t="shared" si="125"/>
        <v>350</v>
      </c>
      <c r="M184" s="116">
        <f t="shared" si="126"/>
        <v>500</v>
      </c>
      <c r="N184" s="113">
        <f t="shared" si="127"/>
        <v>500</v>
      </c>
      <c r="O184" s="100"/>
      <c r="P184" s="101"/>
      <c r="Q184" s="101"/>
      <c r="R184" s="101"/>
      <c r="S184" s="101"/>
      <c r="T184" s="101"/>
      <c r="U184" s="101"/>
      <c r="V184" s="101"/>
      <c r="W184" s="101"/>
      <c r="X184" s="101"/>
      <c r="Y184" s="101"/>
      <c r="Z184" s="101"/>
      <c r="AA184" s="101"/>
      <c r="AB184" s="101"/>
      <c r="AC184" s="101"/>
      <c r="AD184" s="101"/>
      <c r="AE184" s="101"/>
      <c r="AF184" s="101"/>
      <c r="AG184" s="101"/>
      <c r="AH184" s="101"/>
      <c r="AI184" s="101"/>
      <c r="AJ184" s="101"/>
      <c r="AK184" s="101"/>
      <c r="AL184" s="101"/>
      <c r="AM184" s="101"/>
      <c r="AN184" s="101"/>
      <c r="AO184" s="101"/>
      <c r="AP184" s="101"/>
      <c r="AQ184" s="101"/>
      <c r="AR184" s="101"/>
      <c r="AS184" s="101"/>
      <c r="AT184" s="101"/>
      <c r="AU184" s="101"/>
      <c r="AV184" s="101"/>
      <c r="AW184" s="101"/>
      <c r="AX184" s="101"/>
      <c r="AY184" s="101"/>
      <c r="AZ184" s="101"/>
      <c r="BA184" s="101"/>
      <c r="BB184" s="101"/>
      <c r="BC184" s="101"/>
      <c r="BD184" s="101"/>
      <c r="BE184" s="101"/>
      <c r="BF184" s="101"/>
      <c r="BG184" s="101"/>
      <c r="BH184" s="101"/>
      <c r="BI184" s="101"/>
      <c r="BJ184" s="101"/>
      <c r="BK184" s="101"/>
      <c r="BL184" s="101"/>
      <c r="BM184" s="101"/>
      <c r="BN184" s="101"/>
      <c r="BO184" s="101"/>
      <c r="BP184" s="101"/>
      <c r="BQ184" s="101"/>
      <c r="BR184" s="101"/>
    </row>
    <row r="185" spans="1:70" s="104" customFormat="1" ht="46.5" x14ac:dyDescent="0.35">
      <c r="A185" s="10">
        <f>IF(E185&lt;&gt;"",1+MAX($A$8:A184),"")</f>
        <v>112</v>
      </c>
      <c r="B185" s="224" t="s">
        <v>156</v>
      </c>
      <c r="C185" s="225"/>
      <c r="D185" s="227" t="s">
        <v>182</v>
      </c>
      <c r="E185" s="222">
        <v>1</v>
      </c>
      <c r="F185" s="32">
        <v>0</v>
      </c>
      <c r="G185" s="58">
        <f t="shared" si="123"/>
        <v>1</v>
      </c>
      <c r="H185" s="98" t="s">
        <v>117</v>
      </c>
      <c r="I185" s="175">
        <v>150</v>
      </c>
      <c r="J185" s="175">
        <v>300</v>
      </c>
      <c r="K185" s="117">
        <f t="shared" si="124"/>
        <v>150</v>
      </c>
      <c r="L185" s="114">
        <f t="shared" si="125"/>
        <v>300</v>
      </c>
      <c r="M185" s="116">
        <f t="shared" si="126"/>
        <v>450</v>
      </c>
      <c r="N185" s="113">
        <f t="shared" si="127"/>
        <v>450</v>
      </c>
      <c r="O185" s="100"/>
      <c r="P185" s="101"/>
      <c r="Q185" s="101"/>
      <c r="R185" s="101"/>
      <c r="S185" s="101"/>
      <c r="T185" s="101"/>
      <c r="U185" s="101"/>
      <c r="V185" s="101"/>
      <c r="W185" s="101"/>
      <c r="X185" s="101"/>
      <c r="Y185" s="101"/>
      <c r="Z185" s="101"/>
      <c r="AA185" s="101"/>
      <c r="AB185" s="101"/>
      <c r="AC185" s="101"/>
      <c r="AD185" s="101"/>
      <c r="AE185" s="101"/>
      <c r="AF185" s="101"/>
      <c r="AG185" s="101"/>
      <c r="AH185" s="101"/>
      <c r="AI185" s="101"/>
      <c r="AJ185" s="101"/>
      <c r="AK185" s="101"/>
      <c r="AL185" s="101"/>
      <c r="AM185" s="101"/>
      <c r="AN185" s="101"/>
      <c r="AO185" s="101"/>
      <c r="AP185" s="101"/>
      <c r="AQ185" s="101"/>
      <c r="AR185" s="101"/>
      <c r="AS185" s="101"/>
      <c r="AT185" s="101"/>
      <c r="AU185" s="101"/>
      <c r="AV185" s="101"/>
      <c r="AW185" s="101"/>
      <c r="AX185" s="101"/>
      <c r="AY185" s="101"/>
      <c r="AZ185" s="101"/>
      <c r="BA185" s="101"/>
      <c r="BB185" s="101"/>
      <c r="BC185" s="101"/>
      <c r="BD185" s="101"/>
      <c r="BE185" s="101"/>
      <c r="BF185" s="101"/>
      <c r="BG185" s="101"/>
      <c r="BH185" s="101"/>
      <c r="BI185" s="101"/>
      <c r="BJ185" s="101"/>
      <c r="BK185" s="101"/>
      <c r="BL185" s="101"/>
      <c r="BM185" s="101"/>
      <c r="BN185" s="101"/>
      <c r="BO185" s="101"/>
      <c r="BP185" s="101"/>
      <c r="BQ185" s="101"/>
      <c r="BR185" s="101"/>
    </row>
    <row r="186" spans="1:70" s="104" customFormat="1" ht="16" thickBot="1" x14ac:dyDescent="0.4">
      <c r="A186" s="10" t="str">
        <f>IF(E186&lt;&gt;"",1+MAX($A$8:A185),"")</f>
        <v/>
      </c>
      <c r="B186" s="102"/>
      <c r="C186" s="103"/>
      <c r="D186" s="95"/>
      <c r="E186" s="31"/>
      <c r="F186" s="96"/>
      <c r="G186" s="97"/>
      <c r="H186" s="98"/>
      <c r="I186" s="111"/>
      <c r="J186" s="111"/>
      <c r="K186" s="117"/>
      <c r="L186" s="114"/>
      <c r="M186" s="116"/>
      <c r="N186" s="113"/>
      <c r="O186" s="100"/>
      <c r="P186" s="101"/>
      <c r="Q186" s="101"/>
      <c r="R186" s="101"/>
      <c r="S186" s="101"/>
      <c r="T186" s="101"/>
      <c r="U186" s="101"/>
      <c r="V186" s="101"/>
      <c r="W186" s="101"/>
      <c r="X186" s="101"/>
      <c r="Y186" s="101"/>
      <c r="Z186" s="101"/>
      <c r="AA186" s="101"/>
      <c r="AB186" s="101"/>
      <c r="AC186" s="101"/>
      <c r="AD186" s="101"/>
      <c r="AE186" s="101"/>
      <c r="AF186" s="101"/>
      <c r="AG186" s="101"/>
      <c r="AH186" s="101"/>
      <c r="AI186" s="101"/>
      <c r="AJ186" s="101"/>
      <c r="AK186" s="101"/>
      <c r="AL186" s="101"/>
      <c r="AM186" s="101"/>
      <c r="AN186" s="101"/>
      <c r="AO186" s="101"/>
      <c r="AP186" s="101"/>
      <c r="AQ186" s="101"/>
      <c r="AR186" s="101"/>
      <c r="AS186" s="101"/>
      <c r="AT186" s="101"/>
      <c r="AU186" s="101"/>
      <c r="AV186" s="101"/>
      <c r="AW186" s="101"/>
      <c r="AX186" s="101"/>
      <c r="AY186" s="101"/>
      <c r="AZ186" s="101"/>
      <c r="BA186" s="101"/>
      <c r="BB186" s="101"/>
      <c r="BC186" s="101"/>
      <c r="BD186" s="101"/>
      <c r="BE186" s="101"/>
    </row>
    <row r="187" spans="1:70" ht="16" thickBot="1" x14ac:dyDescent="0.4">
      <c r="A187" s="10" t="str">
        <f>IF(E187&lt;&gt;"",1+MAX($A$8:A186),"")</f>
        <v/>
      </c>
      <c r="B187" s="37"/>
      <c r="C187" s="12"/>
      <c r="D187" s="133" t="s">
        <v>44</v>
      </c>
      <c r="E187" s="125"/>
      <c r="F187" s="84"/>
      <c r="G187" s="92"/>
      <c r="H187" s="65"/>
      <c r="I187" s="93"/>
      <c r="J187" s="93"/>
      <c r="K187" s="176">
        <f>SUM(K159:K186)</f>
        <v>11450</v>
      </c>
      <c r="L187" s="176">
        <f>SUM(L159:L186)</f>
        <v>40050</v>
      </c>
      <c r="M187" s="115"/>
      <c r="N187" s="94"/>
      <c r="O187" s="11">
        <f>SUM(N159:N186)</f>
        <v>51500</v>
      </c>
      <c r="P187" s="101"/>
      <c r="Q187" s="101"/>
      <c r="R187" s="101"/>
      <c r="S187" s="101"/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1"/>
      <c r="AD187" s="101"/>
      <c r="AE187" s="101"/>
      <c r="AF187" s="101"/>
      <c r="AG187" s="101"/>
      <c r="AH187" s="101"/>
      <c r="AI187" s="101"/>
      <c r="AJ187" s="101"/>
    </row>
    <row r="188" spans="1:70" ht="16" thickBot="1" x14ac:dyDescent="0.4">
      <c r="A188" s="10" t="str">
        <f>IF(E188&lt;&gt;"",1+MAX($A$8:A187),"")</f>
        <v/>
      </c>
      <c r="B188" s="50"/>
      <c r="C188" s="38"/>
      <c r="D188" s="134"/>
      <c r="E188" s="126"/>
      <c r="F188" s="33"/>
      <c r="G188" s="39"/>
      <c r="H188" s="42"/>
      <c r="I188" s="47"/>
      <c r="J188" s="47"/>
      <c r="K188" s="60"/>
      <c r="L188" s="60"/>
      <c r="M188" s="60"/>
      <c r="N188" s="60"/>
      <c r="O188" s="64"/>
      <c r="P188" s="101"/>
      <c r="Q188" s="101"/>
      <c r="R188" s="101"/>
      <c r="S188" s="101"/>
      <c r="T188" s="101"/>
      <c r="U188" s="101"/>
      <c r="V188" s="101"/>
      <c r="W188" s="101"/>
      <c r="X188" s="101"/>
      <c r="Y188" s="101"/>
      <c r="Z188" s="101"/>
      <c r="AA188" s="101"/>
      <c r="AB188" s="101"/>
      <c r="AC188" s="101"/>
      <c r="AD188" s="101"/>
      <c r="AE188" s="101"/>
      <c r="AF188" s="101"/>
      <c r="AG188" s="101"/>
      <c r="AH188" s="101"/>
      <c r="AI188" s="101"/>
      <c r="AJ188" s="101"/>
    </row>
    <row r="189" spans="1:70" ht="16" thickBot="1" x14ac:dyDescent="0.4">
      <c r="A189" s="10" t="str">
        <f>IF(E189&lt;&gt;"",1+MAX($A$8:A188),"")</f>
        <v/>
      </c>
      <c r="B189" s="161"/>
      <c r="C189" s="162" t="s">
        <v>79</v>
      </c>
      <c r="D189" s="163" t="s">
        <v>36</v>
      </c>
      <c r="E189" s="164"/>
      <c r="F189" s="165"/>
      <c r="G189" s="166"/>
      <c r="H189" s="167"/>
      <c r="I189" s="168"/>
      <c r="J189" s="168"/>
      <c r="K189" s="169"/>
      <c r="L189" s="169"/>
      <c r="M189" s="169"/>
      <c r="N189" s="169"/>
      <c r="O189" s="170"/>
      <c r="P189" s="101"/>
      <c r="Q189" s="101"/>
      <c r="R189" s="101"/>
      <c r="S189" s="101"/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1"/>
      <c r="AD189" s="101"/>
      <c r="AE189" s="101"/>
      <c r="AF189" s="101"/>
      <c r="AG189" s="101"/>
      <c r="AH189" s="101"/>
      <c r="AI189" s="101"/>
      <c r="AJ189" s="101"/>
    </row>
    <row r="190" spans="1:70" ht="16" thickBot="1" x14ac:dyDescent="0.4">
      <c r="A190" s="10" t="str">
        <f>IF(E190&lt;&gt;"",1+MAX($A$8:A189),"")</f>
        <v/>
      </c>
      <c r="B190" s="34"/>
      <c r="C190" s="177"/>
      <c r="D190" s="221" t="s">
        <v>74</v>
      </c>
      <c r="E190" s="172"/>
      <c r="F190" s="173"/>
      <c r="G190" s="43"/>
      <c r="H190" s="42"/>
      <c r="I190" s="47"/>
      <c r="J190" s="47"/>
      <c r="K190" s="61"/>
      <c r="L190" s="61"/>
      <c r="M190" s="61"/>
      <c r="N190" s="61"/>
      <c r="O190" s="36"/>
      <c r="P190" s="101"/>
      <c r="Q190" s="101"/>
      <c r="R190" s="101"/>
      <c r="S190" s="101"/>
      <c r="T190" s="101"/>
      <c r="U190" s="101"/>
      <c r="V190" s="101"/>
      <c r="W190" s="101"/>
      <c r="X190" s="101"/>
      <c r="Y190" s="101"/>
      <c r="Z190" s="101"/>
      <c r="AA190" s="101"/>
      <c r="AB190" s="101"/>
      <c r="AC190" s="101"/>
      <c r="AD190" s="101"/>
      <c r="AE190" s="101"/>
      <c r="AF190" s="101"/>
      <c r="AG190" s="101"/>
      <c r="AH190" s="101"/>
      <c r="AI190" s="101"/>
      <c r="AJ190" s="101"/>
    </row>
    <row r="191" spans="1:70" s="104" customFormat="1" x14ac:dyDescent="0.35">
      <c r="A191" s="10">
        <f>IF(E191&lt;&gt;"",1+MAX($A$8:A190),"")</f>
        <v>113</v>
      </c>
      <c r="B191" s="224" t="s">
        <v>183</v>
      </c>
      <c r="C191" s="225"/>
      <c r="D191" s="223" t="s">
        <v>184</v>
      </c>
      <c r="E191" s="222">
        <v>4</v>
      </c>
      <c r="F191" s="32">
        <v>0</v>
      </c>
      <c r="G191" s="58">
        <f t="shared" ref="G191:G193" si="128">IF(E191="","",E191*(1+F191))</f>
        <v>4</v>
      </c>
      <c r="H191" s="98" t="s">
        <v>117</v>
      </c>
      <c r="I191" s="175">
        <v>500</v>
      </c>
      <c r="J191" s="175">
        <v>1000</v>
      </c>
      <c r="K191" s="117">
        <f t="shared" ref="K191:K197" si="129">IF(E191="","",G191*I191)</f>
        <v>2000</v>
      </c>
      <c r="L191" s="114">
        <f t="shared" ref="L191:L197" si="130">IF(E191="","",G191*J191)</f>
        <v>4000</v>
      </c>
      <c r="M191" s="116">
        <f t="shared" ref="M191:M193" si="131">IF(E191="","",I191+J191)</f>
        <v>1500</v>
      </c>
      <c r="N191" s="113">
        <f t="shared" ref="N191:N197" si="132">IF(E191="","",M191*G191)</f>
        <v>6000</v>
      </c>
      <c r="O191" s="100"/>
      <c r="P191" s="101"/>
      <c r="Q191" s="101"/>
      <c r="R191" s="101"/>
      <c r="S191" s="101"/>
      <c r="T191" s="101"/>
      <c r="U191" s="101"/>
      <c r="V191" s="101"/>
      <c r="W191" s="101"/>
      <c r="X191" s="101"/>
      <c r="Y191" s="101"/>
      <c r="Z191" s="101"/>
      <c r="AA191" s="101"/>
      <c r="AB191" s="101"/>
      <c r="AC191" s="101"/>
      <c r="AD191" s="101"/>
      <c r="AE191" s="101"/>
      <c r="AF191" s="101"/>
      <c r="AG191" s="101"/>
      <c r="AH191" s="101"/>
      <c r="AI191" s="101"/>
      <c r="AJ191" s="101"/>
      <c r="AK191" s="101"/>
      <c r="AL191" s="101"/>
      <c r="AM191" s="101"/>
      <c r="AN191" s="101"/>
      <c r="AO191" s="101"/>
      <c r="AP191" s="101"/>
      <c r="AQ191" s="101"/>
      <c r="AR191" s="101"/>
      <c r="AS191" s="101"/>
      <c r="AT191" s="101"/>
      <c r="AU191" s="101"/>
      <c r="AV191" s="101"/>
      <c r="AW191" s="101"/>
      <c r="AX191" s="101"/>
      <c r="AY191" s="101"/>
      <c r="AZ191" s="101"/>
      <c r="BA191" s="101"/>
      <c r="BB191" s="101"/>
      <c r="BC191" s="101"/>
      <c r="BD191" s="101"/>
      <c r="BE191" s="101"/>
      <c r="BF191" s="101"/>
      <c r="BG191" s="101"/>
      <c r="BH191" s="101"/>
      <c r="BI191" s="101"/>
      <c r="BJ191" s="101"/>
      <c r="BK191" s="101"/>
      <c r="BL191" s="101"/>
      <c r="BM191" s="101"/>
      <c r="BN191" s="101"/>
      <c r="BO191" s="101"/>
      <c r="BP191" s="101"/>
      <c r="BQ191" s="101"/>
      <c r="BR191" s="101"/>
    </row>
    <row r="192" spans="1:70" s="104" customFormat="1" x14ac:dyDescent="0.35">
      <c r="A192" s="10">
        <f>IF(E192&lt;&gt;"",1+MAX($A$8:A191),"")</f>
        <v>114</v>
      </c>
      <c r="B192" s="224" t="s">
        <v>183</v>
      </c>
      <c r="C192" s="225"/>
      <c r="D192" s="223" t="s">
        <v>185</v>
      </c>
      <c r="E192" s="222">
        <v>3</v>
      </c>
      <c r="F192" s="32">
        <v>0</v>
      </c>
      <c r="G192" s="58">
        <f t="shared" si="128"/>
        <v>3</v>
      </c>
      <c r="H192" s="98" t="s">
        <v>117</v>
      </c>
      <c r="I192" s="175">
        <v>100</v>
      </c>
      <c r="J192" s="175">
        <v>350</v>
      </c>
      <c r="K192" s="117">
        <f t="shared" si="129"/>
        <v>300</v>
      </c>
      <c r="L192" s="114">
        <f t="shared" si="130"/>
        <v>1050</v>
      </c>
      <c r="M192" s="116">
        <f t="shared" si="131"/>
        <v>450</v>
      </c>
      <c r="N192" s="113">
        <f t="shared" si="132"/>
        <v>1350</v>
      </c>
      <c r="O192" s="100"/>
      <c r="P192" s="101"/>
      <c r="Q192" s="101"/>
      <c r="R192" s="101"/>
      <c r="S192" s="101"/>
      <c r="T192" s="101"/>
      <c r="U192" s="101"/>
      <c r="V192" s="101"/>
      <c r="W192" s="101"/>
      <c r="X192" s="101"/>
      <c r="Y192" s="101"/>
      <c r="Z192" s="101"/>
      <c r="AA192" s="101"/>
      <c r="AB192" s="101"/>
      <c r="AC192" s="101"/>
      <c r="AD192" s="101"/>
      <c r="AE192" s="101"/>
      <c r="AF192" s="101"/>
      <c r="AG192" s="101"/>
      <c r="AH192" s="101"/>
      <c r="AI192" s="101"/>
      <c r="AJ192" s="101"/>
      <c r="AK192" s="101"/>
      <c r="AL192" s="101"/>
      <c r="AM192" s="101"/>
      <c r="AN192" s="101"/>
      <c r="AO192" s="101"/>
      <c r="AP192" s="101"/>
      <c r="AQ192" s="101"/>
      <c r="AR192" s="101"/>
      <c r="AS192" s="101"/>
      <c r="AT192" s="101"/>
      <c r="AU192" s="101"/>
      <c r="AV192" s="101"/>
      <c r="AW192" s="101"/>
      <c r="AX192" s="101"/>
      <c r="AY192" s="101"/>
      <c r="AZ192" s="101"/>
      <c r="BA192" s="101"/>
      <c r="BB192" s="101"/>
      <c r="BC192" s="101"/>
      <c r="BD192" s="101"/>
      <c r="BE192" s="101"/>
      <c r="BF192" s="101"/>
      <c r="BG192" s="101"/>
      <c r="BH192" s="101"/>
      <c r="BI192" s="101"/>
      <c r="BJ192" s="101"/>
      <c r="BK192" s="101"/>
      <c r="BL192" s="101"/>
      <c r="BM192" s="101"/>
      <c r="BN192" s="101"/>
      <c r="BO192" s="101"/>
      <c r="BP192" s="101"/>
      <c r="BQ192" s="101"/>
      <c r="BR192" s="101"/>
    </row>
    <row r="193" spans="1:70" s="104" customFormat="1" x14ac:dyDescent="0.35">
      <c r="A193" s="10">
        <f>IF(E193&lt;&gt;"",1+MAX($A$8:A192),"")</f>
        <v>115</v>
      </c>
      <c r="B193" s="224" t="s">
        <v>183</v>
      </c>
      <c r="C193" s="225"/>
      <c r="D193" s="223" t="s">
        <v>186</v>
      </c>
      <c r="E193" s="222">
        <v>2</v>
      </c>
      <c r="F193" s="32">
        <v>0</v>
      </c>
      <c r="G193" s="58">
        <f t="shared" si="128"/>
        <v>2</v>
      </c>
      <c r="H193" s="98" t="s">
        <v>117</v>
      </c>
      <c r="I193" s="175">
        <v>400</v>
      </c>
      <c r="J193" s="175">
        <v>950</v>
      </c>
      <c r="K193" s="117">
        <f t="shared" si="129"/>
        <v>800</v>
      </c>
      <c r="L193" s="114">
        <f t="shared" si="130"/>
        <v>1900</v>
      </c>
      <c r="M193" s="116">
        <f t="shared" si="131"/>
        <v>1350</v>
      </c>
      <c r="N193" s="113">
        <f t="shared" si="132"/>
        <v>2700</v>
      </c>
      <c r="O193" s="100"/>
      <c r="P193" s="101"/>
      <c r="Q193" s="101"/>
      <c r="R193" s="101"/>
      <c r="S193" s="101"/>
      <c r="T193" s="101"/>
      <c r="U193" s="101"/>
      <c r="V193" s="101"/>
      <c r="W193" s="101"/>
      <c r="X193" s="101"/>
      <c r="Y193" s="101"/>
      <c r="Z193" s="101"/>
      <c r="AA193" s="101"/>
      <c r="AB193" s="101"/>
      <c r="AC193" s="101"/>
      <c r="AD193" s="101"/>
      <c r="AE193" s="101"/>
      <c r="AF193" s="101"/>
      <c r="AG193" s="101"/>
      <c r="AH193" s="101"/>
      <c r="AI193" s="101"/>
      <c r="AJ193" s="101"/>
      <c r="AK193" s="101"/>
      <c r="AL193" s="101"/>
      <c r="AM193" s="101"/>
      <c r="AN193" s="101"/>
      <c r="AO193" s="101"/>
      <c r="AP193" s="101"/>
      <c r="AQ193" s="101"/>
      <c r="AR193" s="101"/>
      <c r="AS193" s="101"/>
      <c r="AT193" s="101"/>
      <c r="AU193" s="101"/>
      <c r="AV193" s="101"/>
      <c r="AW193" s="101"/>
      <c r="AX193" s="101"/>
      <c r="AY193" s="101"/>
      <c r="AZ193" s="101"/>
      <c r="BA193" s="101"/>
      <c r="BB193" s="101"/>
      <c r="BC193" s="101"/>
      <c r="BD193" s="101"/>
      <c r="BE193" s="101"/>
      <c r="BF193" s="101"/>
      <c r="BG193" s="101"/>
      <c r="BH193" s="101"/>
      <c r="BI193" s="101"/>
      <c r="BJ193" s="101"/>
      <c r="BK193" s="101"/>
      <c r="BL193" s="101"/>
      <c r="BM193" s="101"/>
      <c r="BN193" s="101"/>
      <c r="BO193" s="101"/>
      <c r="BP193" s="101"/>
      <c r="BQ193" s="101"/>
      <c r="BR193" s="101"/>
    </row>
    <row r="194" spans="1:70" s="104" customFormat="1" x14ac:dyDescent="0.35">
      <c r="A194" s="10">
        <f>IF(E194&lt;&gt;"",1+MAX($A$8:A192),"")</f>
        <v>115</v>
      </c>
      <c r="B194" s="224" t="s">
        <v>183</v>
      </c>
      <c r="C194" s="225"/>
      <c r="D194" s="223" t="s">
        <v>187</v>
      </c>
      <c r="E194" s="222">
        <v>2</v>
      </c>
      <c r="F194" s="32">
        <v>0</v>
      </c>
      <c r="G194" s="58">
        <f t="shared" ref="G194:G197" si="133">IF(E194="","",E194*(1+F194))</f>
        <v>2</v>
      </c>
      <c r="H194" s="98" t="s">
        <v>117</v>
      </c>
      <c r="I194" s="175">
        <v>400</v>
      </c>
      <c r="J194" s="175">
        <v>900</v>
      </c>
      <c r="K194" s="117">
        <f t="shared" si="129"/>
        <v>800</v>
      </c>
      <c r="L194" s="114">
        <f t="shared" si="130"/>
        <v>1800</v>
      </c>
      <c r="M194" s="116">
        <f t="shared" ref="M194:M197" si="134">IF(E194="","",I194+J194)</f>
        <v>1300</v>
      </c>
      <c r="N194" s="113">
        <f t="shared" si="132"/>
        <v>2600</v>
      </c>
      <c r="O194" s="100"/>
      <c r="P194" s="101"/>
      <c r="Q194" s="101"/>
      <c r="R194" s="101"/>
      <c r="S194" s="101"/>
      <c r="T194" s="101"/>
      <c r="U194" s="101"/>
      <c r="V194" s="101"/>
      <c r="W194" s="101"/>
      <c r="X194" s="101"/>
      <c r="Y194" s="101"/>
      <c r="Z194" s="101"/>
      <c r="AA194" s="101"/>
      <c r="AB194" s="101"/>
      <c r="AC194" s="101"/>
      <c r="AD194" s="101"/>
      <c r="AE194" s="101"/>
      <c r="AF194" s="101"/>
      <c r="AG194" s="101"/>
      <c r="AH194" s="101"/>
      <c r="AI194" s="101"/>
      <c r="AJ194" s="101"/>
      <c r="AK194" s="101"/>
      <c r="AL194" s="101"/>
      <c r="AM194" s="101"/>
      <c r="AN194" s="101"/>
      <c r="AO194" s="101"/>
      <c r="AP194" s="101"/>
      <c r="AQ194" s="101"/>
      <c r="AR194" s="101"/>
      <c r="AS194" s="101"/>
      <c r="AT194" s="101"/>
      <c r="AU194" s="101"/>
      <c r="AV194" s="101"/>
      <c r="AW194" s="101"/>
      <c r="AX194" s="101"/>
      <c r="AY194" s="101"/>
      <c r="AZ194" s="101"/>
      <c r="BA194" s="101"/>
      <c r="BB194" s="101"/>
      <c r="BC194" s="101"/>
      <c r="BD194" s="101"/>
      <c r="BE194" s="101"/>
      <c r="BF194" s="101"/>
      <c r="BG194" s="101"/>
      <c r="BH194" s="101"/>
      <c r="BI194" s="101"/>
      <c r="BJ194" s="101"/>
      <c r="BK194" s="101"/>
      <c r="BL194" s="101"/>
      <c r="BM194" s="101"/>
      <c r="BN194" s="101"/>
      <c r="BO194" s="101"/>
      <c r="BP194" s="101"/>
      <c r="BQ194" s="101"/>
      <c r="BR194" s="101"/>
    </row>
    <row r="195" spans="1:70" s="104" customFormat="1" x14ac:dyDescent="0.35">
      <c r="A195" s="10">
        <f>IF(E195&lt;&gt;"",1+MAX($A$8:A194),"")</f>
        <v>116</v>
      </c>
      <c r="B195" s="224" t="s">
        <v>183</v>
      </c>
      <c r="C195" s="225"/>
      <c r="D195" s="223" t="s">
        <v>188</v>
      </c>
      <c r="E195" s="222">
        <v>1</v>
      </c>
      <c r="F195" s="32">
        <v>0</v>
      </c>
      <c r="G195" s="58">
        <f t="shared" si="133"/>
        <v>1</v>
      </c>
      <c r="H195" s="98" t="s">
        <v>117</v>
      </c>
      <c r="I195" s="175">
        <v>500</v>
      </c>
      <c r="J195" s="175">
        <v>1000</v>
      </c>
      <c r="K195" s="117">
        <f t="shared" si="129"/>
        <v>500</v>
      </c>
      <c r="L195" s="114">
        <f t="shared" si="130"/>
        <v>1000</v>
      </c>
      <c r="M195" s="116">
        <f t="shared" si="134"/>
        <v>1500</v>
      </c>
      <c r="N195" s="113">
        <f t="shared" si="132"/>
        <v>1500</v>
      </c>
      <c r="O195" s="100"/>
      <c r="P195" s="101"/>
      <c r="Q195" s="101"/>
      <c r="R195" s="101"/>
      <c r="S195" s="101"/>
      <c r="T195" s="101"/>
      <c r="U195" s="101"/>
      <c r="V195" s="101"/>
      <c r="W195" s="101"/>
      <c r="X195" s="101"/>
      <c r="Y195" s="101"/>
      <c r="Z195" s="101"/>
      <c r="AA195" s="101"/>
      <c r="AB195" s="101"/>
      <c r="AC195" s="101"/>
      <c r="AD195" s="101"/>
      <c r="AE195" s="101"/>
      <c r="AF195" s="101"/>
      <c r="AG195" s="101"/>
      <c r="AH195" s="101"/>
      <c r="AI195" s="101"/>
      <c r="AJ195" s="101"/>
      <c r="AK195" s="101"/>
      <c r="AL195" s="101"/>
      <c r="AM195" s="101"/>
      <c r="AN195" s="101"/>
      <c r="AO195" s="101"/>
      <c r="AP195" s="101"/>
      <c r="AQ195" s="101"/>
      <c r="AR195" s="101"/>
      <c r="AS195" s="101"/>
      <c r="AT195" s="101"/>
      <c r="AU195" s="101"/>
      <c r="AV195" s="101"/>
      <c r="AW195" s="101"/>
      <c r="AX195" s="101"/>
      <c r="AY195" s="101"/>
      <c r="AZ195" s="101"/>
      <c r="BA195" s="101"/>
      <c r="BB195" s="101"/>
      <c r="BC195" s="101"/>
      <c r="BD195" s="101"/>
      <c r="BE195" s="101"/>
      <c r="BF195" s="101"/>
      <c r="BG195" s="101"/>
      <c r="BH195" s="101"/>
      <c r="BI195" s="101"/>
      <c r="BJ195" s="101"/>
      <c r="BK195" s="101"/>
      <c r="BL195" s="101"/>
      <c r="BM195" s="101"/>
      <c r="BN195" s="101"/>
      <c r="BO195" s="101"/>
      <c r="BP195" s="101"/>
      <c r="BQ195" s="101"/>
      <c r="BR195" s="101"/>
    </row>
    <row r="196" spans="1:70" s="104" customFormat="1" x14ac:dyDescent="0.35">
      <c r="A196" s="10">
        <f>IF(E196&lt;&gt;"",1+MAX($A$8:A195),"")</f>
        <v>117</v>
      </c>
      <c r="B196" s="224" t="s">
        <v>183</v>
      </c>
      <c r="C196" s="225"/>
      <c r="D196" s="223" t="s">
        <v>189</v>
      </c>
      <c r="E196" s="222">
        <v>1</v>
      </c>
      <c r="F196" s="32">
        <v>0</v>
      </c>
      <c r="G196" s="58">
        <f t="shared" si="133"/>
        <v>1</v>
      </c>
      <c r="H196" s="98" t="s">
        <v>117</v>
      </c>
      <c r="I196" s="175">
        <v>400</v>
      </c>
      <c r="J196" s="175">
        <v>900</v>
      </c>
      <c r="K196" s="117">
        <f t="shared" si="129"/>
        <v>400</v>
      </c>
      <c r="L196" s="114">
        <f t="shared" si="130"/>
        <v>900</v>
      </c>
      <c r="M196" s="116">
        <f t="shared" si="134"/>
        <v>1300</v>
      </c>
      <c r="N196" s="113">
        <f t="shared" si="132"/>
        <v>1300</v>
      </c>
      <c r="O196" s="100"/>
      <c r="P196" s="101"/>
      <c r="Q196" s="101"/>
      <c r="R196" s="101"/>
      <c r="S196" s="101"/>
      <c r="T196" s="101"/>
      <c r="U196" s="101"/>
      <c r="V196" s="101"/>
      <c r="W196" s="101"/>
      <c r="X196" s="101"/>
      <c r="Y196" s="101"/>
      <c r="Z196" s="101"/>
      <c r="AA196" s="101"/>
      <c r="AB196" s="101"/>
      <c r="AC196" s="101"/>
      <c r="AD196" s="101"/>
      <c r="AE196" s="101"/>
      <c r="AF196" s="101"/>
      <c r="AG196" s="101"/>
      <c r="AH196" s="101"/>
      <c r="AI196" s="101"/>
      <c r="AJ196" s="101"/>
      <c r="AK196" s="101"/>
      <c r="AL196" s="101"/>
      <c r="AM196" s="101"/>
      <c r="AN196" s="101"/>
      <c r="AO196" s="101"/>
      <c r="AP196" s="101"/>
      <c r="AQ196" s="101"/>
      <c r="AR196" s="101"/>
      <c r="AS196" s="101"/>
      <c r="AT196" s="101"/>
      <c r="AU196" s="101"/>
      <c r="AV196" s="101"/>
      <c r="AW196" s="101"/>
      <c r="AX196" s="101"/>
      <c r="AY196" s="101"/>
      <c r="AZ196" s="101"/>
      <c r="BA196" s="101"/>
      <c r="BB196" s="101"/>
      <c r="BC196" s="101"/>
      <c r="BD196" s="101"/>
      <c r="BE196" s="101"/>
      <c r="BF196" s="101"/>
      <c r="BG196" s="101"/>
      <c r="BH196" s="101"/>
      <c r="BI196" s="101"/>
      <c r="BJ196" s="101"/>
      <c r="BK196" s="101"/>
      <c r="BL196" s="101"/>
      <c r="BM196" s="101"/>
      <c r="BN196" s="101"/>
      <c r="BO196" s="101"/>
      <c r="BP196" s="101"/>
      <c r="BQ196" s="101"/>
      <c r="BR196" s="101"/>
    </row>
    <row r="197" spans="1:70" s="104" customFormat="1" ht="16" thickBot="1" x14ac:dyDescent="0.4">
      <c r="A197" s="10">
        <f>IF(E197&lt;&gt;"",1+MAX($A$8:A196),"")</f>
        <v>118</v>
      </c>
      <c r="B197" s="224" t="s">
        <v>183</v>
      </c>
      <c r="C197" s="225"/>
      <c r="D197" s="223" t="s">
        <v>190</v>
      </c>
      <c r="E197" s="222">
        <v>1</v>
      </c>
      <c r="F197" s="32">
        <v>0</v>
      </c>
      <c r="G197" s="58">
        <f t="shared" si="133"/>
        <v>1</v>
      </c>
      <c r="H197" s="98" t="s">
        <v>117</v>
      </c>
      <c r="I197" s="175">
        <v>500</v>
      </c>
      <c r="J197" s="175">
        <v>1000</v>
      </c>
      <c r="K197" s="117">
        <f t="shared" si="129"/>
        <v>500</v>
      </c>
      <c r="L197" s="114">
        <f t="shared" si="130"/>
        <v>1000</v>
      </c>
      <c r="M197" s="116">
        <f t="shared" si="134"/>
        <v>1500</v>
      </c>
      <c r="N197" s="113">
        <f t="shared" si="132"/>
        <v>1500</v>
      </c>
      <c r="O197" s="100"/>
      <c r="P197" s="101"/>
      <c r="Q197" s="101"/>
      <c r="R197" s="101"/>
      <c r="S197" s="101"/>
      <c r="T197" s="101"/>
      <c r="U197" s="101"/>
      <c r="V197" s="101"/>
      <c r="W197" s="101"/>
      <c r="X197" s="101"/>
      <c r="Y197" s="101"/>
      <c r="Z197" s="101"/>
      <c r="AA197" s="101"/>
      <c r="AB197" s="101"/>
      <c r="AC197" s="101"/>
      <c r="AD197" s="101"/>
      <c r="AE197" s="101"/>
      <c r="AF197" s="101"/>
      <c r="AG197" s="101"/>
      <c r="AH197" s="101"/>
      <c r="AI197" s="101"/>
      <c r="AJ197" s="101"/>
      <c r="AK197" s="101"/>
      <c r="AL197" s="101"/>
      <c r="AM197" s="101"/>
      <c r="AN197" s="101"/>
      <c r="AO197" s="101"/>
      <c r="AP197" s="101"/>
      <c r="AQ197" s="101"/>
      <c r="AR197" s="101"/>
      <c r="AS197" s="101"/>
      <c r="AT197" s="101"/>
      <c r="AU197" s="101"/>
      <c r="AV197" s="101"/>
      <c r="AW197" s="101"/>
      <c r="AX197" s="101"/>
      <c r="AY197" s="101"/>
      <c r="AZ197" s="101"/>
      <c r="BA197" s="101"/>
      <c r="BB197" s="101"/>
      <c r="BC197" s="101"/>
      <c r="BD197" s="101"/>
      <c r="BE197" s="101"/>
      <c r="BF197" s="101"/>
      <c r="BG197" s="101"/>
      <c r="BH197" s="101"/>
      <c r="BI197" s="101"/>
      <c r="BJ197" s="101"/>
      <c r="BK197" s="101"/>
      <c r="BL197" s="101"/>
      <c r="BM197" s="101"/>
      <c r="BN197" s="101"/>
      <c r="BO197" s="101"/>
      <c r="BP197" s="101"/>
      <c r="BQ197" s="101"/>
      <c r="BR197" s="101"/>
    </row>
    <row r="198" spans="1:70" ht="16" thickBot="1" x14ac:dyDescent="0.4">
      <c r="A198" s="10" t="str">
        <f>IF(E198&lt;&gt;"",1+MAX($A$8:A188),"")</f>
        <v/>
      </c>
      <c r="B198" s="34"/>
      <c r="C198" s="177"/>
      <c r="D198" s="171" t="s">
        <v>191</v>
      </c>
      <c r="E198" s="172"/>
      <c r="F198" s="173"/>
      <c r="G198" s="43"/>
      <c r="H198" s="42"/>
      <c r="I198" s="47"/>
      <c r="J198" s="47"/>
      <c r="K198" s="61"/>
      <c r="L198" s="61"/>
      <c r="M198" s="61"/>
      <c r="N198" s="61"/>
      <c r="O198" s="36"/>
      <c r="P198" s="101"/>
      <c r="Q198" s="101"/>
      <c r="R198" s="101"/>
      <c r="S198" s="101"/>
      <c r="T198" s="101"/>
      <c r="U198" s="101"/>
      <c r="V198" s="101"/>
      <c r="W198" s="101"/>
      <c r="X198" s="101"/>
      <c r="Y198" s="101"/>
      <c r="Z198" s="101"/>
      <c r="AA198" s="101"/>
      <c r="AB198" s="101"/>
      <c r="AC198" s="101"/>
      <c r="AD198" s="101"/>
      <c r="AE198" s="101"/>
      <c r="AF198" s="101"/>
      <c r="AG198" s="101"/>
      <c r="AH198" s="101"/>
      <c r="AI198" s="101"/>
      <c r="AJ198" s="101"/>
    </row>
    <row r="199" spans="1:70" s="104" customFormat="1" x14ac:dyDescent="0.35">
      <c r="A199" s="10">
        <f>IF(E199&lt;&gt;"",1+MAX($A$8:A198),"")</f>
        <v>119</v>
      </c>
      <c r="B199" s="224" t="s">
        <v>183</v>
      </c>
      <c r="C199" s="225"/>
      <c r="D199" s="223" t="s">
        <v>192</v>
      </c>
      <c r="E199" s="222">
        <v>1</v>
      </c>
      <c r="F199" s="32">
        <v>0</v>
      </c>
      <c r="G199" s="58">
        <f t="shared" ref="G199:G201" si="135">IF(E199="","",E199*(1+F199))</f>
        <v>1</v>
      </c>
      <c r="H199" s="98" t="s">
        <v>117</v>
      </c>
      <c r="I199" s="175">
        <v>500</v>
      </c>
      <c r="J199" s="175">
        <v>2000</v>
      </c>
      <c r="K199" s="117">
        <f t="shared" ref="K199:K208" si="136">IF(E199="","",G199*I199)</f>
        <v>500</v>
      </c>
      <c r="L199" s="114">
        <f t="shared" ref="L199:L208" si="137">IF(E199="","",G199*J199)</f>
        <v>2000</v>
      </c>
      <c r="M199" s="116">
        <f t="shared" ref="M199:M201" si="138">IF(E199="","",I199+J199)</f>
        <v>2500</v>
      </c>
      <c r="N199" s="113">
        <f t="shared" ref="N199:N208" si="139">IF(E199="","",M199*G199)</f>
        <v>2500</v>
      </c>
      <c r="O199" s="100"/>
      <c r="P199" s="101"/>
      <c r="Q199" s="101"/>
      <c r="R199" s="101"/>
      <c r="S199" s="101"/>
      <c r="T199" s="101"/>
      <c r="U199" s="101"/>
      <c r="V199" s="101"/>
      <c r="W199" s="101"/>
      <c r="X199" s="101"/>
      <c r="Y199" s="101"/>
      <c r="Z199" s="101"/>
      <c r="AA199" s="101"/>
      <c r="AB199" s="101"/>
      <c r="AC199" s="101"/>
      <c r="AD199" s="101"/>
      <c r="AE199" s="101"/>
      <c r="AF199" s="101"/>
      <c r="AG199" s="101"/>
      <c r="AH199" s="101"/>
      <c r="AI199" s="101"/>
      <c r="AJ199" s="101"/>
      <c r="AK199" s="101"/>
      <c r="AL199" s="101"/>
      <c r="AM199" s="101"/>
      <c r="AN199" s="101"/>
      <c r="AO199" s="101"/>
      <c r="AP199" s="101"/>
      <c r="AQ199" s="101"/>
      <c r="AR199" s="101"/>
      <c r="AS199" s="101"/>
      <c r="AT199" s="101"/>
      <c r="AU199" s="101"/>
      <c r="AV199" s="101"/>
      <c r="AW199" s="101"/>
      <c r="AX199" s="101"/>
      <c r="AY199" s="101"/>
      <c r="AZ199" s="101"/>
      <c r="BA199" s="101"/>
      <c r="BB199" s="101"/>
      <c r="BC199" s="101"/>
      <c r="BD199" s="101"/>
      <c r="BE199" s="101"/>
      <c r="BF199" s="101"/>
      <c r="BG199" s="101"/>
      <c r="BH199" s="101"/>
      <c r="BI199" s="101"/>
      <c r="BJ199" s="101"/>
      <c r="BK199" s="101"/>
      <c r="BL199" s="101"/>
      <c r="BM199" s="101"/>
      <c r="BN199" s="101"/>
      <c r="BO199" s="101"/>
      <c r="BP199" s="101"/>
      <c r="BQ199" s="101"/>
      <c r="BR199" s="101"/>
    </row>
    <row r="200" spans="1:70" s="104" customFormat="1" x14ac:dyDescent="0.35">
      <c r="A200" s="10">
        <f>IF(E200&lt;&gt;"",1+MAX($A$8:A199),"")</f>
        <v>120</v>
      </c>
      <c r="B200" s="224" t="s">
        <v>183</v>
      </c>
      <c r="C200" s="225"/>
      <c r="D200" s="223" t="s">
        <v>193</v>
      </c>
      <c r="E200" s="222">
        <v>1</v>
      </c>
      <c r="F200" s="32">
        <v>0</v>
      </c>
      <c r="G200" s="58">
        <f t="shared" si="135"/>
        <v>1</v>
      </c>
      <c r="H200" s="98" t="s">
        <v>117</v>
      </c>
      <c r="I200" s="175">
        <v>300</v>
      </c>
      <c r="J200" s="175">
        <v>700</v>
      </c>
      <c r="K200" s="117">
        <f t="shared" si="136"/>
        <v>300</v>
      </c>
      <c r="L200" s="114">
        <f t="shared" si="137"/>
        <v>700</v>
      </c>
      <c r="M200" s="116">
        <f t="shared" si="138"/>
        <v>1000</v>
      </c>
      <c r="N200" s="113">
        <f t="shared" si="139"/>
        <v>1000</v>
      </c>
      <c r="O200" s="100"/>
      <c r="P200" s="101"/>
      <c r="Q200" s="101"/>
      <c r="R200" s="101"/>
      <c r="S200" s="101"/>
      <c r="T200" s="101"/>
      <c r="U200" s="101"/>
      <c r="V200" s="101"/>
      <c r="W200" s="101"/>
      <c r="X200" s="101"/>
      <c r="Y200" s="101"/>
      <c r="Z200" s="101"/>
      <c r="AA200" s="101"/>
      <c r="AB200" s="101"/>
      <c r="AC200" s="101"/>
      <c r="AD200" s="101"/>
      <c r="AE200" s="101"/>
      <c r="AF200" s="101"/>
      <c r="AG200" s="101"/>
      <c r="AH200" s="101"/>
      <c r="AI200" s="101"/>
      <c r="AJ200" s="101"/>
      <c r="AK200" s="101"/>
      <c r="AL200" s="101"/>
      <c r="AM200" s="101"/>
      <c r="AN200" s="101"/>
      <c r="AO200" s="101"/>
      <c r="AP200" s="101"/>
      <c r="AQ200" s="101"/>
      <c r="AR200" s="101"/>
      <c r="AS200" s="101"/>
      <c r="AT200" s="101"/>
      <c r="AU200" s="101"/>
      <c r="AV200" s="101"/>
      <c r="AW200" s="101"/>
      <c r="AX200" s="101"/>
      <c r="AY200" s="101"/>
      <c r="AZ200" s="101"/>
      <c r="BA200" s="101"/>
      <c r="BB200" s="101"/>
      <c r="BC200" s="101"/>
      <c r="BD200" s="101"/>
      <c r="BE200" s="101"/>
      <c r="BF200" s="101"/>
      <c r="BG200" s="101"/>
      <c r="BH200" s="101"/>
      <c r="BI200" s="101"/>
      <c r="BJ200" s="101"/>
      <c r="BK200" s="101"/>
      <c r="BL200" s="101"/>
      <c r="BM200" s="101"/>
      <c r="BN200" s="101"/>
      <c r="BO200" s="101"/>
      <c r="BP200" s="101"/>
      <c r="BQ200" s="101"/>
      <c r="BR200" s="101"/>
    </row>
    <row r="201" spans="1:70" s="104" customFormat="1" x14ac:dyDescent="0.35">
      <c r="A201" s="10">
        <f>IF(E201&lt;&gt;"",1+MAX($A$8:A200),"")</f>
        <v>121</v>
      </c>
      <c r="B201" s="224" t="s">
        <v>183</v>
      </c>
      <c r="C201" s="225"/>
      <c r="D201" s="223" t="s">
        <v>194</v>
      </c>
      <c r="E201" s="222">
        <v>3</v>
      </c>
      <c r="F201" s="32">
        <v>0</v>
      </c>
      <c r="G201" s="58">
        <f t="shared" si="135"/>
        <v>3</v>
      </c>
      <c r="H201" s="98" t="s">
        <v>117</v>
      </c>
      <c r="I201" s="175">
        <v>100</v>
      </c>
      <c r="J201" s="175">
        <v>200</v>
      </c>
      <c r="K201" s="117">
        <f t="shared" si="136"/>
        <v>300</v>
      </c>
      <c r="L201" s="114">
        <f t="shared" si="137"/>
        <v>600</v>
      </c>
      <c r="M201" s="116">
        <f t="shared" si="138"/>
        <v>300</v>
      </c>
      <c r="N201" s="113">
        <f t="shared" si="139"/>
        <v>900</v>
      </c>
      <c r="O201" s="100"/>
      <c r="P201" s="101"/>
      <c r="Q201" s="101"/>
      <c r="R201" s="101"/>
      <c r="S201" s="101"/>
      <c r="T201" s="101"/>
      <c r="U201" s="101"/>
      <c r="V201" s="101"/>
      <c r="W201" s="101"/>
      <c r="X201" s="101"/>
      <c r="Y201" s="101"/>
      <c r="Z201" s="101"/>
      <c r="AA201" s="101"/>
      <c r="AB201" s="101"/>
      <c r="AC201" s="101"/>
      <c r="AD201" s="101"/>
      <c r="AE201" s="101"/>
      <c r="AF201" s="101"/>
      <c r="AG201" s="101"/>
      <c r="AH201" s="101"/>
      <c r="AI201" s="101"/>
      <c r="AJ201" s="101"/>
      <c r="AK201" s="101"/>
      <c r="AL201" s="101"/>
      <c r="AM201" s="101"/>
      <c r="AN201" s="101"/>
      <c r="AO201" s="101"/>
      <c r="AP201" s="101"/>
      <c r="AQ201" s="101"/>
      <c r="AR201" s="101"/>
      <c r="AS201" s="101"/>
      <c r="AT201" s="101"/>
      <c r="AU201" s="101"/>
      <c r="AV201" s="101"/>
      <c r="AW201" s="101"/>
      <c r="AX201" s="101"/>
      <c r="AY201" s="101"/>
      <c r="AZ201" s="101"/>
      <c r="BA201" s="101"/>
      <c r="BB201" s="101"/>
      <c r="BC201" s="101"/>
      <c r="BD201" s="101"/>
      <c r="BE201" s="101"/>
      <c r="BF201" s="101"/>
      <c r="BG201" s="101"/>
      <c r="BH201" s="101"/>
      <c r="BI201" s="101"/>
      <c r="BJ201" s="101"/>
      <c r="BK201" s="101"/>
      <c r="BL201" s="101"/>
      <c r="BM201" s="101"/>
      <c r="BN201" s="101"/>
      <c r="BO201" s="101"/>
      <c r="BP201" s="101"/>
      <c r="BQ201" s="101"/>
      <c r="BR201" s="101"/>
    </row>
    <row r="202" spans="1:70" s="104" customFormat="1" x14ac:dyDescent="0.35">
      <c r="A202" s="10">
        <f>IF(E202&lt;&gt;"",1+MAX($A$8:A195),"")</f>
        <v>117</v>
      </c>
      <c r="B202" s="224" t="s">
        <v>183</v>
      </c>
      <c r="C202" s="225"/>
      <c r="D202" s="223" t="s">
        <v>195</v>
      </c>
      <c r="E202" s="222">
        <v>3</v>
      </c>
      <c r="F202" s="32">
        <v>0</v>
      </c>
      <c r="G202" s="58">
        <f t="shared" ref="G202:G205" si="140">IF(E202="","",E202*(1+F202))</f>
        <v>3</v>
      </c>
      <c r="H202" s="98" t="s">
        <v>117</v>
      </c>
      <c r="I202" s="175">
        <v>100</v>
      </c>
      <c r="J202" s="175">
        <v>200</v>
      </c>
      <c r="K202" s="117">
        <f t="shared" si="136"/>
        <v>300</v>
      </c>
      <c r="L202" s="114">
        <f t="shared" si="137"/>
        <v>600</v>
      </c>
      <c r="M202" s="116">
        <f t="shared" ref="M202:M205" si="141">IF(E202="","",I202+J202)</f>
        <v>300</v>
      </c>
      <c r="N202" s="113">
        <f t="shared" si="139"/>
        <v>900</v>
      </c>
      <c r="O202" s="100"/>
      <c r="P202" s="101"/>
      <c r="Q202" s="101"/>
      <c r="R202" s="101"/>
      <c r="S202" s="101"/>
      <c r="T202" s="101"/>
      <c r="U202" s="101"/>
      <c r="V202" s="101"/>
      <c r="W202" s="101"/>
      <c r="X202" s="101"/>
      <c r="Y202" s="101"/>
      <c r="Z202" s="101"/>
      <c r="AA202" s="101"/>
      <c r="AB202" s="101"/>
      <c r="AC202" s="101"/>
      <c r="AD202" s="101"/>
      <c r="AE202" s="101"/>
      <c r="AF202" s="101"/>
      <c r="AG202" s="101"/>
      <c r="AH202" s="101"/>
      <c r="AI202" s="101"/>
      <c r="AJ202" s="101"/>
      <c r="AK202" s="101"/>
      <c r="AL202" s="101"/>
      <c r="AM202" s="101"/>
      <c r="AN202" s="101"/>
      <c r="AO202" s="101"/>
      <c r="AP202" s="101"/>
      <c r="AQ202" s="101"/>
      <c r="AR202" s="101"/>
      <c r="AS202" s="101"/>
      <c r="AT202" s="101"/>
      <c r="AU202" s="101"/>
      <c r="AV202" s="101"/>
      <c r="AW202" s="101"/>
      <c r="AX202" s="101"/>
      <c r="AY202" s="101"/>
      <c r="AZ202" s="101"/>
      <c r="BA202" s="101"/>
      <c r="BB202" s="101"/>
      <c r="BC202" s="101"/>
      <c r="BD202" s="101"/>
      <c r="BE202" s="101"/>
      <c r="BF202" s="101"/>
      <c r="BG202" s="101"/>
      <c r="BH202" s="101"/>
      <c r="BI202" s="101"/>
      <c r="BJ202" s="101"/>
      <c r="BK202" s="101"/>
      <c r="BL202" s="101"/>
      <c r="BM202" s="101"/>
      <c r="BN202" s="101"/>
      <c r="BO202" s="101"/>
      <c r="BP202" s="101"/>
      <c r="BQ202" s="101"/>
      <c r="BR202" s="101"/>
    </row>
    <row r="203" spans="1:70" s="104" customFormat="1" x14ac:dyDescent="0.35">
      <c r="A203" s="10">
        <f>IF(E203&lt;&gt;"",1+MAX($A$8:A202),"")</f>
        <v>122</v>
      </c>
      <c r="B203" s="224" t="s">
        <v>183</v>
      </c>
      <c r="C203" s="225"/>
      <c r="D203" s="223" t="s">
        <v>196</v>
      </c>
      <c r="E203" s="222">
        <v>1</v>
      </c>
      <c r="F203" s="32">
        <v>0</v>
      </c>
      <c r="G203" s="58">
        <f t="shared" si="140"/>
        <v>1</v>
      </c>
      <c r="H203" s="98" t="s">
        <v>117</v>
      </c>
      <c r="I203" s="175">
        <v>300</v>
      </c>
      <c r="J203" s="175">
        <v>700</v>
      </c>
      <c r="K203" s="117">
        <f t="shared" si="136"/>
        <v>300</v>
      </c>
      <c r="L203" s="114">
        <f t="shared" si="137"/>
        <v>700</v>
      </c>
      <c r="M203" s="116">
        <f t="shared" si="141"/>
        <v>1000</v>
      </c>
      <c r="N203" s="113">
        <f t="shared" si="139"/>
        <v>1000</v>
      </c>
      <c r="O203" s="100"/>
      <c r="P203" s="101"/>
      <c r="Q203" s="101"/>
      <c r="R203" s="101"/>
      <c r="S203" s="101"/>
      <c r="T203" s="101"/>
      <c r="U203" s="101"/>
      <c r="V203" s="101"/>
      <c r="W203" s="101"/>
      <c r="X203" s="101"/>
      <c r="Y203" s="101"/>
      <c r="Z203" s="101"/>
      <c r="AA203" s="101"/>
      <c r="AB203" s="101"/>
      <c r="AC203" s="101"/>
      <c r="AD203" s="101"/>
      <c r="AE203" s="101"/>
      <c r="AF203" s="101"/>
      <c r="AG203" s="101"/>
      <c r="AH203" s="101"/>
      <c r="AI203" s="101"/>
      <c r="AJ203" s="101"/>
      <c r="AK203" s="101"/>
      <c r="AL203" s="101"/>
      <c r="AM203" s="101"/>
      <c r="AN203" s="101"/>
      <c r="AO203" s="101"/>
      <c r="AP203" s="101"/>
      <c r="AQ203" s="101"/>
      <c r="AR203" s="101"/>
      <c r="AS203" s="101"/>
      <c r="AT203" s="101"/>
      <c r="AU203" s="101"/>
      <c r="AV203" s="101"/>
      <c r="AW203" s="101"/>
      <c r="AX203" s="101"/>
      <c r="AY203" s="101"/>
      <c r="AZ203" s="101"/>
      <c r="BA203" s="101"/>
      <c r="BB203" s="101"/>
      <c r="BC203" s="101"/>
      <c r="BD203" s="101"/>
      <c r="BE203" s="101"/>
      <c r="BF203" s="101"/>
      <c r="BG203" s="101"/>
      <c r="BH203" s="101"/>
      <c r="BI203" s="101"/>
      <c r="BJ203" s="101"/>
      <c r="BK203" s="101"/>
      <c r="BL203" s="101"/>
      <c r="BM203" s="101"/>
      <c r="BN203" s="101"/>
      <c r="BO203" s="101"/>
      <c r="BP203" s="101"/>
      <c r="BQ203" s="101"/>
      <c r="BR203" s="101"/>
    </row>
    <row r="204" spans="1:70" s="104" customFormat="1" x14ac:dyDescent="0.35">
      <c r="A204" s="10">
        <f>IF(E204&lt;&gt;"",1+MAX($A$8:A203),"")</f>
        <v>123</v>
      </c>
      <c r="B204" s="224" t="s">
        <v>183</v>
      </c>
      <c r="C204" s="225"/>
      <c r="D204" s="223" t="s">
        <v>197</v>
      </c>
      <c r="E204" s="222">
        <v>1</v>
      </c>
      <c r="F204" s="32">
        <v>0</v>
      </c>
      <c r="G204" s="58">
        <f t="shared" si="140"/>
        <v>1</v>
      </c>
      <c r="H204" s="98" t="s">
        <v>117</v>
      </c>
      <c r="I204" s="175">
        <v>100</v>
      </c>
      <c r="J204" s="175">
        <v>200</v>
      </c>
      <c r="K204" s="117">
        <f t="shared" si="136"/>
        <v>100</v>
      </c>
      <c r="L204" s="114">
        <f t="shared" si="137"/>
        <v>200</v>
      </c>
      <c r="M204" s="116">
        <f t="shared" si="141"/>
        <v>300</v>
      </c>
      <c r="N204" s="113">
        <f t="shared" si="139"/>
        <v>300</v>
      </c>
      <c r="O204" s="100"/>
      <c r="P204" s="101"/>
      <c r="Q204" s="101"/>
      <c r="R204" s="101"/>
      <c r="S204" s="101"/>
      <c r="T204" s="101"/>
      <c r="U204" s="101"/>
      <c r="V204" s="101"/>
      <c r="W204" s="101"/>
      <c r="X204" s="101"/>
      <c r="Y204" s="101"/>
      <c r="Z204" s="101"/>
      <c r="AA204" s="101"/>
      <c r="AB204" s="101"/>
      <c r="AC204" s="101"/>
      <c r="AD204" s="101"/>
      <c r="AE204" s="101"/>
      <c r="AF204" s="101"/>
      <c r="AG204" s="101"/>
      <c r="AH204" s="101"/>
      <c r="AI204" s="101"/>
      <c r="AJ204" s="101"/>
      <c r="AK204" s="101"/>
      <c r="AL204" s="101"/>
      <c r="AM204" s="101"/>
      <c r="AN204" s="101"/>
      <c r="AO204" s="101"/>
      <c r="AP204" s="101"/>
      <c r="AQ204" s="101"/>
      <c r="AR204" s="101"/>
      <c r="AS204" s="101"/>
      <c r="AT204" s="101"/>
      <c r="AU204" s="101"/>
      <c r="AV204" s="101"/>
      <c r="AW204" s="101"/>
      <c r="AX204" s="101"/>
      <c r="AY204" s="101"/>
      <c r="AZ204" s="101"/>
      <c r="BA204" s="101"/>
      <c r="BB204" s="101"/>
      <c r="BC204" s="101"/>
      <c r="BD204" s="101"/>
      <c r="BE204" s="101"/>
      <c r="BF204" s="101"/>
      <c r="BG204" s="101"/>
      <c r="BH204" s="101"/>
      <c r="BI204" s="101"/>
      <c r="BJ204" s="101"/>
      <c r="BK204" s="101"/>
      <c r="BL204" s="101"/>
      <c r="BM204" s="101"/>
      <c r="BN204" s="101"/>
      <c r="BO204" s="101"/>
      <c r="BP204" s="101"/>
      <c r="BQ204" s="101"/>
      <c r="BR204" s="101"/>
    </row>
    <row r="205" spans="1:70" s="104" customFormat="1" x14ac:dyDescent="0.35">
      <c r="A205" s="10">
        <f>IF(E205&lt;&gt;"",1+MAX($A$8:A204),"")</f>
        <v>124</v>
      </c>
      <c r="B205" s="224" t="s">
        <v>183</v>
      </c>
      <c r="C205" s="225"/>
      <c r="D205" s="223" t="s">
        <v>198</v>
      </c>
      <c r="E205" s="222">
        <v>1</v>
      </c>
      <c r="F205" s="32">
        <v>0</v>
      </c>
      <c r="G205" s="58">
        <f t="shared" si="140"/>
        <v>1</v>
      </c>
      <c r="H205" s="98" t="s">
        <v>117</v>
      </c>
      <c r="I205" s="175">
        <v>500</v>
      </c>
      <c r="J205" s="175">
        <v>1000</v>
      </c>
      <c r="K205" s="117">
        <f t="shared" si="136"/>
        <v>500</v>
      </c>
      <c r="L205" s="114">
        <f t="shared" si="137"/>
        <v>1000</v>
      </c>
      <c r="M205" s="116">
        <f t="shared" si="141"/>
        <v>1500</v>
      </c>
      <c r="N205" s="113">
        <f t="shared" si="139"/>
        <v>1500</v>
      </c>
      <c r="O205" s="100"/>
      <c r="P205" s="101"/>
      <c r="Q205" s="101"/>
      <c r="R205" s="101"/>
      <c r="S205" s="101"/>
      <c r="T205" s="101"/>
      <c r="U205" s="101"/>
      <c r="V205" s="101"/>
      <c r="W205" s="101"/>
      <c r="X205" s="101"/>
      <c r="Y205" s="101"/>
      <c r="Z205" s="101"/>
      <c r="AA205" s="101"/>
      <c r="AB205" s="101"/>
      <c r="AC205" s="101"/>
      <c r="AD205" s="101"/>
      <c r="AE205" s="101"/>
      <c r="AF205" s="101"/>
      <c r="AG205" s="101"/>
      <c r="AH205" s="101"/>
      <c r="AI205" s="101"/>
      <c r="AJ205" s="101"/>
      <c r="AK205" s="101"/>
      <c r="AL205" s="101"/>
      <c r="AM205" s="101"/>
      <c r="AN205" s="101"/>
      <c r="AO205" s="101"/>
      <c r="AP205" s="101"/>
      <c r="AQ205" s="101"/>
      <c r="AR205" s="101"/>
      <c r="AS205" s="101"/>
      <c r="AT205" s="101"/>
      <c r="AU205" s="101"/>
      <c r="AV205" s="101"/>
      <c r="AW205" s="101"/>
      <c r="AX205" s="101"/>
      <c r="AY205" s="101"/>
      <c r="AZ205" s="101"/>
      <c r="BA205" s="101"/>
      <c r="BB205" s="101"/>
      <c r="BC205" s="101"/>
      <c r="BD205" s="101"/>
      <c r="BE205" s="101"/>
      <c r="BF205" s="101"/>
      <c r="BG205" s="101"/>
      <c r="BH205" s="101"/>
      <c r="BI205" s="101"/>
      <c r="BJ205" s="101"/>
      <c r="BK205" s="101"/>
      <c r="BL205" s="101"/>
      <c r="BM205" s="101"/>
      <c r="BN205" s="101"/>
      <c r="BO205" s="101"/>
      <c r="BP205" s="101"/>
      <c r="BQ205" s="101"/>
      <c r="BR205" s="101"/>
    </row>
    <row r="206" spans="1:70" s="104" customFormat="1" x14ac:dyDescent="0.35">
      <c r="A206" s="10">
        <f>IF(E206&lt;&gt;"",1+MAX($A$8:A198),"")</f>
        <v>119</v>
      </c>
      <c r="B206" s="224" t="s">
        <v>183</v>
      </c>
      <c r="C206" s="225"/>
      <c r="D206" s="223" t="s">
        <v>199</v>
      </c>
      <c r="E206" s="222">
        <v>1</v>
      </c>
      <c r="F206" s="32">
        <v>0</v>
      </c>
      <c r="G206" s="58">
        <f t="shared" ref="G206:G208" si="142">IF(E206="","",E206*(1+F206))</f>
        <v>1</v>
      </c>
      <c r="H206" s="98" t="s">
        <v>117</v>
      </c>
      <c r="I206" s="175">
        <v>100</v>
      </c>
      <c r="J206" s="175">
        <v>200</v>
      </c>
      <c r="K206" s="117">
        <f t="shared" si="136"/>
        <v>100</v>
      </c>
      <c r="L206" s="114">
        <f t="shared" si="137"/>
        <v>200</v>
      </c>
      <c r="M206" s="116">
        <f t="shared" ref="M206:M208" si="143">IF(E206="","",I206+J206)</f>
        <v>300</v>
      </c>
      <c r="N206" s="113">
        <f t="shared" si="139"/>
        <v>300</v>
      </c>
      <c r="O206" s="100"/>
      <c r="P206" s="101"/>
      <c r="Q206" s="101"/>
      <c r="R206" s="101"/>
      <c r="S206" s="101"/>
      <c r="T206" s="101"/>
      <c r="U206" s="101"/>
      <c r="V206" s="101"/>
      <c r="W206" s="101"/>
      <c r="X206" s="101"/>
      <c r="Y206" s="101"/>
      <c r="Z206" s="101"/>
      <c r="AA206" s="101"/>
      <c r="AB206" s="101"/>
      <c r="AC206" s="101"/>
      <c r="AD206" s="101"/>
      <c r="AE206" s="101"/>
      <c r="AF206" s="101"/>
      <c r="AG206" s="101"/>
      <c r="AH206" s="101"/>
      <c r="AI206" s="101"/>
      <c r="AJ206" s="101"/>
      <c r="AK206" s="101"/>
      <c r="AL206" s="101"/>
      <c r="AM206" s="101"/>
      <c r="AN206" s="101"/>
      <c r="AO206" s="101"/>
      <c r="AP206" s="101"/>
      <c r="AQ206" s="101"/>
      <c r="AR206" s="101"/>
      <c r="AS206" s="101"/>
      <c r="AT206" s="101"/>
      <c r="AU206" s="101"/>
      <c r="AV206" s="101"/>
      <c r="AW206" s="101"/>
      <c r="AX206" s="101"/>
      <c r="AY206" s="101"/>
      <c r="AZ206" s="101"/>
      <c r="BA206" s="101"/>
      <c r="BB206" s="101"/>
      <c r="BC206" s="101"/>
      <c r="BD206" s="101"/>
      <c r="BE206" s="101"/>
      <c r="BF206" s="101"/>
      <c r="BG206" s="101"/>
      <c r="BH206" s="101"/>
      <c r="BI206" s="101"/>
      <c r="BJ206" s="101"/>
      <c r="BK206" s="101"/>
      <c r="BL206" s="101"/>
      <c r="BM206" s="101"/>
      <c r="BN206" s="101"/>
      <c r="BO206" s="101"/>
      <c r="BP206" s="101"/>
      <c r="BQ206" s="101"/>
      <c r="BR206" s="101"/>
    </row>
    <row r="207" spans="1:70" s="104" customFormat="1" x14ac:dyDescent="0.35">
      <c r="A207" s="10">
        <f>IF(E207&lt;&gt;"",1+MAX($A$8:A206),"")</f>
        <v>125</v>
      </c>
      <c r="B207" s="224" t="s">
        <v>183</v>
      </c>
      <c r="C207" s="225"/>
      <c r="D207" s="223" t="s">
        <v>200</v>
      </c>
      <c r="E207" s="222">
        <v>1</v>
      </c>
      <c r="F207" s="32">
        <v>0</v>
      </c>
      <c r="G207" s="58">
        <f t="shared" si="142"/>
        <v>1</v>
      </c>
      <c r="H207" s="98" t="s">
        <v>117</v>
      </c>
      <c r="I207" s="175">
        <v>100</v>
      </c>
      <c r="J207" s="175">
        <v>250</v>
      </c>
      <c r="K207" s="117">
        <f t="shared" si="136"/>
        <v>100</v>
      </c>
      <c r="L207" s="114">
        <f t="shared" si="137"/>
        <v>250</v>
      </c>
      <c r="M207" s="116">
        <f t="shared" si="143"/>
        <v>350</v>
      </c>
      <c r="N207" s="113">
        <f t="shared" si="139"/>
        <v>350</v>
      </c>
      <c r="O207" s="100"/>
      <c r="P207" s="101"/>
      <c r="Q207" s="101"/>
      <c r="R207" s="101"/>
      <c r="S207" s="101"/>
      <c r="T207" s="101"/>
      <c r="U207" s="101"/>
      <c r="V207" s="101"/>
      <c r="W207" s="101"/>
      <c r="X207" s="101"/>
      <c r="Y207" s="101"/>
      <c r="Z207" s="101"/>
      <c r="AA207" s="101"/>
      <c r="AB207" s="101"/>
      <c r="AC207" s="101"/>
      <c r="AD207" s="101"/>
      <c r="AE207" s="101"/>
      <c r="AF207" s="101"/>
      <c r="AG207" s="101"/>
      <c r="AH207" s="101"/>
      <c r="AI207" s="101"/>
      <c r="AJ207" s="101"/>
      <c r="AK207" s="101"/>
      <c r="AL207" s="101"/>
      <c r="AM207" s="101"/>
      <c r="AN207" s="101"/>
      <c r="AO207" s="101"/>
      <c r="AP207" s="101"/>
      <c r="AQ207" s="101"/>
      <c r="AR207" s="101"/>
      <c r="AS207" s="101"/>
      <c r="AT207" s="101"/>
      <c r="AU207" s="101"/>
      <c r="AV207" s="101"/>
      <c r="AW207" s="101"/>
      <c r="AX207" s="101"/>
      <c r="AY207" s="101"/>
      <c r="AZ207" s="101"/>
      <c r="BA207" s="101"/>
      <c r="BB207" s="101"/>
      <c r="BC207" s="101"/>
      <c r="BD207" s="101"/>
      <c r="BE207" s="101"/>
      <c r="BF207" s="101"/>
      <c r="BG207" s="101"/>
      <c r="BH207" s="101"/>
      <c r="BI207" s="101"/>
      <c r="BJ207" s="101"/>
      <c r="BK207" s="101"/>
      <c r="BL207" s="101"/>
      <c r="BM207" s="101"/>
      <c r="BN207" s="101"/>
      <c r="BO207" s="101"/>
      <c r="BP207" s="101"/>
      <c r="BQ207" s="101"/>
      <c r="BR207" s="101"/>
    </row>
    <row r="208" spans="1:70" s="104" customFormat="1" ht="16" thickBot="1" x14ac:dyDescent="0.4">
      <c r="A208" s="10">
        <f>IF(E208&lt;&gt;"",1+MAX($A$8:A207),"")</f>
        <v>126</v>
      </c>
      <c r="B208" s="224" t="s">
        <v>183</v>
      </c>
      <c r="C208" s="225"/>
      <c r="D208" s="223" t="s">
        <v>201</v>
      </c>
      <c r="E208" s="222">
        <v>1</v>
      </c>
      <c r="F208" s="32">
        <v>0</v>
      </c>
      <c r="G208" s="58">
        <f t="shared" si="142"/>
        <v>1</v>
      </c>
      <c r="H208" s="98" t="s">
        <v>117</v>
      </c>
      <c r="I208" s="175">
        <v>300</v>
      </c>
      <c r="J208" s="175">
        <v>700</v>
      </c>
      <c r="K208" s="117">
        <f t="shared" si="136"/>
        <v>300</v>
      </c>
      <c r="L208" s="114">
        <f t="shared" si="137"/>
        <v>700</v>
      </c>
      <c r="M208" s="116">
        <f t="shared" si="143"/>
        <v>1000</v>
      </c>
      <c r="N208" s="113">
        <f t="shared" si="139"/>
        <v>1000</v>
      </c>
      <c r="O208" s="100"/>
      <c r="P208" s="101"/>
      <c r="Q208" s="101"/>
      <c r="R208" s="101"/>
      <c r="S208" s="101"/>
      <c r="T208" s="101"/>
      <c r="U208" s="101"/>
      <c r="V208" s="101"/>
      <c r="W208" s="101"/>
      <c r="X208" s="101"/>
      <c r="Y208" s="101"/>
      <c r="Z208" s="101"/>
      <c r="AA208" s="101"/>
      <c r="AB208" s="101"/>
      <c r="AC208" s="101"/>
      <c r="AD208" s="101"/>
      <c r="AE208" s="101"/>
      <c r="AF208" s="101"/>
      <c r="AG208" s="101"/>
      <c r="AH208" s="101"/>
      <c r="AI208" s="101"/>
      <c r="AJ208" s="101"/>
      <c r="AK208" s="101"/>
      <c r="AL208" s="101"/>
      <c r="AM208" s="101"/>
      <c r="AN208" s="101"/>
      <c r="AO208" s="101"/>
      <c r="AP208" s="101"/>
      <c r="AQ208" s="101"/>
      <c r="AR208" s="101"/>
      <c r="AS208" s="101"/>
      <c r="AT208" s="101"/>
      <c r="AU208" s="101"/>
      <c r="AV208" s="101"/>
      <c r="AW208" s="101"/>
      <c r="AX208" s="101"/>
      <c r="AY208" s="101"/>
      <c r="AZ208" s="101"/>
      <c r="BA208" s="101"/>
      <c r="BB208" s="101"/>
      <c r="BC208" s="101"/>
      <c r="BD208" s="101"/>
      <c r="BE208" s="101"/>
      <c r="BF208" s="101"/>
      <c r="BG208" s="101"/>
      <c r="BH208" s="101"/>
      <c r="BI208" s="101"/>
      <c r="BJ208" s="101"/>
      <c r="BK208" s="101"/>
      <c r="BL208" s="101"/>
      <c r="BM208" s="101"/>
      <c r="BN208" s="101"/>
      <c r="BO208" s="101"/>
      <c r="BP208" s="101"/>
      <c r="BQ208" s="101"/>
      <c r="BR208" s="101"/>
    </row>
    <row r="209" spans="1:70" ht="16" thickBot="1" x14ac:dyDescent="0.4">
      <c r="A209" s="10" t="str">
        <f>IF(E209&lt;&gt;"",1+MAX($A$8:A190),"")</f>
        <v/>
      </c>
      <c r="B209" s="34"/>
      <c r="C209" s="177"/>
      <c r="D209" s="171" t="s">
        <v>108</v>
      </c>
      <c r="E209" s="172"/>
      <c r="F209" s="173"/>
      <c r="G209" s="43"/>
      <c r="H209" s="42"/>
      <c r="I209" s="47"/>
      <c r="J209" s="47"/>
      <c r="K209" s="61"/>
      <c r="L209" s="61"/>
      <c r="M209" s="61"/>
      <c r="N209" s="61"/>
      <c r="O209" s="36"/>
      <c r="P209" s="101"/>
      <c r="Q209" s="101"/>
      <c r="R209" s="101"/>
      <c r="S209" s="101"/>
      <c r="T209" s="101"/>
      <c r="U209" s="101"/>
      <c r="V209" s="101"/>
      <c r="W209" s="101"/>
      <c r="X209" s="101"/>
      <c r="Y209" s="101"/>
      <c r="Z209" s="101"/>
      <c r="AA209" s="101"/>
      <c r="AB209" s="101"/>
      <c r="AC209" s="101"/>
      <c r="AD209" s="101"/>
      <c r="AE209" s="101"/>
      <c r="AF209" s="101"/>
      <c r="AG209" s="101"/>
      <c r="AH209" s="101"/>
      <c r="AI209" s="101"/>
      <c r="AJ209" s="101"/>
    </row>
    <row r="210" spans="1:70" s="104" customFormat="1" x14ac:dyDescent="0.35">
      <c r="A210" s="10">
        <f>IF(E210&lt;&gt;"",1+MAX($A$8:A209),"")</f>
        <v>127</v>
      </c>
      <c r="B210" s="224" t="s">
        <v>183</v>
      </c>
      <c r="C210" s="225"/>
      <c r="D210" s="223" t="s">
        <v>217</v>
      </c>
      <c r="E210" s="222">
        <v>79</v>
      </c>
      <c r="F210" s="32">
        <f t="shared" ref="F210:F212" si="144">IF(E210="","",10%)</f>
        <v>0.1</v>
      </c>
      <c r="G210" s="58">
        <f t="shared" ref="G210:G212" si="145">IF(E210="","",E210*(1+F210))</f>
        <v>86.9</v>
      </c>
      <c r="H210" s="222" t="s">
        <v>129</v>
      </c>
      <c r="I210" s="175">
        <v>3</v>
      </c>
      <c r="J210" s="175">
        <v>7</v>
      </c>
      <c r="K210" s="117">
        <f t="shared" ref="K210:K221" si="146">IF(E210="","",G210*I210)</f>
        <v>260.70000000000005</v>
      </c>
      <c r="L210" s="114">
        <f t="shared" ref="L210:L221" si="147">IF(E210="","",G210*J210)</f>
        <v>608.30000000000007</v>
      </c>
      <c r="M210" s="116">
        <f t="shared" ref="M210:M212" si="148">IF(E210="","",I210+J210)</f>
        <v>10</v>
      </c>
      <c r="N210" s="113">
        <f t="shared" ref="N210:N221" si="149">IF(E210="","",M210*G210)</f>
        <v>869</v>
      </c>
      <c r="O210" s="100"/>
      <c r="P210" s="101"/>
      <c r="Q210" s="101"/>
      <c r="R210" s="101"/>
      <c r="S210" s="101"/>
      <c r="T210" s="101"/>
      <c r="U210" s="101"/>
      <c r="V210" s="101"/>
      <c r="W210" s="101"/>
      <c r="X210" s="101"/>
      <c r="Y210" s="101"/>
      <c r="Z210" s="101"/>
      <c r="AA210" s="101"/>
      <c r="AB210" s="101"/>
      <c r="AC210" s="101"/>
      <c r="AD210" s="101"/>
      <c r="AE210" s="101"/>
      <c r="AF210" s="101"/>
      <c r="AG210" s="101"/>
      <c r="AH210" s="101"/>
      <c r="AI210" s="101"/>
      <c r="AJ210" s="101"/>
      <c r="AK210" s="101"/>
      <c r="AL210" s="101"/>
      <c r="AM210" s="101"/>
      <c r="AN210" s="101"/>
      <c r="AO210" s="101"/>
      <c r="AP210" s="101"/>
      <c r="AQ210" s="101"/>
      <c r="AR210" s="101"/>
      <c r="AS210" s="101"/>
      <c r="AT210" s="101"/>
      <c r="AU210" s="101"/>
      <c r="AV210" s="101"/>
      <c r="AW210" s="101"/>
      <c r="AX210" s="101"/>
      <c r="AY210" s="101"/>
      <c r="AZ210" s="101"/>
      <c r="BA210" s="101"/>
      <c r="BB210" s="101"/>
      <c r="BC210" s="101"/>
      <c r="BD210" s="101"/>
      <c r="BE210" s="101"/>
      <c r="BF210" s="101"/>
      <c r="BG210" s="101"/>
      <c r="BH210" s="101"/>
      <c r="BI210" s="101"/>
      <c r="BJ210" s="101"/>
      <c r="BK210" s="101"/>
      <c r="BL210" s="101"/>
      <c r="BM210" s="101"/>
      <c r="BN210" s="101"/>
      <c r="BO210" s="101"/>
      <c r="BP210" s="101"/>
      <c r="BQ210" s="101"/>
      <c r="BR210" s="101"/>
    </row>
    <row r="211" spans="1:70" s="104" customFormat="1" x14ac:dyDescent="0.35">
      <c r="A211" s="10">
        <f>IF(E211&lt;&gt;"",1+MAX($A$8:A210),"")</f>
        <v>128</v>
      </c>
      <c r="B211" s="224" t="s">
        <v>183</v>
      </c>
      <c r="C211" s="225"/>
      <c r="D211" s="223" t="s">
        <v>218</v>
      </c>
      <c r="E211" s="222">
        <v>18</v>
      </c>
      <c r="F211" s="32">
        <f t="shared" si="144"/>
        <v>0.1</v>
      </c>
      <c r="G211" s="58">
        <f t="shared" si="145"/>
        <v>19.8</v>
      </c>
      <c r="H211" s="222" t="s">
        <v>129</v>
      </c>
      <c r="I211" s="175">
        <v>3</v>
      </c>
      <c r="J211" s="175">
        <v>7</v>
      </c>
      <c r="K211" s="117">
        <f t="shared" si="146"/>
        <v>59.400000000000006</v>
      </c>
      <c r="L211" s="114">
        <f t="shared" si="147"/>
        <v>138.6</v>
      </c>
      <c r="M211" s="116">
        <f t="shared" si="148"/>
        <v>10</v>
      </c>
      <c r="N211" s="113">
        <f t="shared" si="149"/>
        <v>198</v>
      </c>
      <c r="O211" s="100"/>
      <c r="P211" s="101"/>
      <c r="Q211" s="101"/>
      <c r="R211" s="101"/>
      <c r="S211" s="101"/>
      <c r="T211" s="101"/>
      <c r="U211" s="101"/>
      <c r="V211" s="101"/>
      <c r="W211" s="101"/>
      <c r="X211" s="101"/>
      <c r="Y211" s="101"/>
      <c r="Z211" s="101"/>
      <c r="AA211" s="101"/>
      <c r="AB211" s="101"/>
      <c r="AC211" s="101"/>
      <c r="AD211" s="101"/>
      <c r="AE211" s="101"/>
      <c r="AF211" s="101"/>
      <c r="AG211" s="101"/>
      <c r="AH211" s="101"/>
      <c r="AI211" s="101"/>
      <c r="AJ211" s="101"/>
      <c r="AK211" s="101"/>
      <c r="AL211" s="101"/>
      <c r="AM211" s="101"/>
      <c r="AN211" s="101"/>
      <c r="AO211" s="101"/>
      <c r="AP211" s="101"/>
      <c r="AQ211" s="101"/>
      <c r="AR211" s="101"/>
      <c r="AS211" s="101"/>
      <c r="AT211" s="101"/>
      <c r="AU211" s="101"/>
      <c r="AV211" s="101"/>
      <c r="AW211" s="101"/>
      <c r="AX211" s="101"/>
      <c r="AY211" s="101"/>
      <c r="AZ211" s="101"/>
      <c r="BA211" s="101"/>
      <c r="BB211" s="101"/>
      <c r="BC211" s="101"/>
      <c r="BD211" s="101"/>
      <c r="BE211" s="101"/>
      <c r="BF211" s="101"/>
      <c r="BG211" s="101"/>
      <c r="BH211" s="101"/>
      <c r="BI211" s="101"/>
      <c r="BJ211" s="101"/>
      <c r="BK211" s="101"/>
      <c r="BL211" s="101"/>
      <c r="BM211" s="101"/>
      <c r="BN211" s="101"/>
      <c r="BO211" s="101"/>
      <c r="BP211" s="101"/>
      <c r="BQ211" s="101"/>
      <c r="BR211" s="101"/>
    </row>
    <row r="212" spans="1:70" s="104" customFormat="1" x14ac:dyDescent="0.35">
      <c r="A212" s="10">
        <f>IF(E212&lt;&gt;"",1+MAX($A$8:A211),"")</f>
        <v>129</v>
      </c>
      <c r="B212" s="224" t="s">
        <v>183</v>
      </c>
      <c r="C212" s="225"/>
      <c r="D212" s="223" t="s">
        <v>219</v>
      </c>
      <c r="E212" s="222">
        <v>48</v>
      </c>
      <c r="F212" s="32">
        <f t="shared" si="144"/>
        <v>0.1</v>
      </c>
      <c r="G212" s="58">
        <f t="shared" si="145"/>
        <v>52.800000000000004</v>
      </c>
      <c r="H212" s="222" t="s">
        <v>129</v>
      </c>
      <c r="I212" s="175">
        <v>3</v>
      </c>
      <c r="J212" s="175">
        <v>6</v>
      </c>
      <c r="K212" s="117">
        <f t="shared" si="146"/>
        <v>158.4</v>
      </c>
      <c r="L212" s="114">
        <f t="shared" si="147"/>
        <v>316.8</v>
      </c>
      <c r="M212" s="116">
        <f t="shared" si="148"/>
        <v>9</v>
      </c>
      <c r="N212" s="113">
        <f t="shared" si="149"/>
        <v>475.20000000000005</v>
      </c>
      <c r="O212" s="100"/>
      <c r="P212" s="101"/>
      <c r="Q212" s="101"/>
      <c r="R212" s="101"/>
      <c r="S212" s="101"/>
      <c r="T212" s="101"/>
      <c r="U212" s="101"/>
      <c r="V212" s="101"/>
      <c r="W212" s="101"/>
      <c r="X212" s="101"/>
      <c r="Y212" s="101"/>
      <c r="Z212" s="101"/>
      <c r="AA212" s="101"/>
      <c r="AB212" s="101"/>
      <c r="AC212" s="101"/>
      <c r="AD212" s="101"/>
      <c r="AE212" s="101"/>
      <c r="AF212" s="101"/>
      <c r="AG212" s="101"/>
      <c r="AH212" s="101"/>
      <c r="AI212" s="101"/>
      <c r="AJ212" s="101"/>
      <c r="AK212" s="101"/>
      <c r="AL212" s="101"/>
      <c r="AM212" s="101"/>
      <c r="AN212" s="101"/>
      <c r="AO212" s="101"/>
      <c r="AP212" s="101"/>
      <c r="AQ212" s="101"/>
      <c r="AR212" s="101"/>
      <c r="AS212" s="101"/>
      <c r="AT212" s="101"/>
      <c r="AU212" s="101"/>
      <c r="AV212" s="101"/>
      <c r="AW212" s="101"/>
      <c r="AX212" s="101"/>
      <c r="AY212" s="101"/>
      <c r="AZ212" s="101"/>
      <c r="BA212" s="101"/>
      <c r="BB212" s="101"/>
      <c r="BC212" s="101"/>
      <c r="BD212" s="101"/>
      <c r="BE212" s="101"/>
      <c r="BF212" s="101"/>
      <c r="BG212" s="101"/>
      <c r="BH212" s="101"/>
      <c r="BI212" s="101"/>
      <c r="BJ212" s="101"/>
      <c r="BK212" s="101"/>
      <c r="BL212" s="101"/>
      <c r="BM212" s="101"/>
      <c r="BN212" s="101"/>
      <c r="BO212" s="101"/>
      <c r="BP212" s="101"/>
      <c r="BQ212" s="101"/>
      <c r="BR212" s="101"/>
    </row>
    <row r="213" spans="1:70" s="104" customFormat="1" x14ac:dyDescent="0.35">
      <c r="A213" s="10">
        <f>IF(E213&lt;&gt;"",1+MAX($A$8:A200),"")</f>
        <v>121</v>
      </c>
      <c r="B213" s="224" t="s">
        <v>183</v>
      </c>
      <c r="C213" s="225"/>
      <c r="D213" s="223" t="s">
        <v>220</v>
      </c>
      <c r="E213" s="222">
        <v>66</v>
      </c>
      <c r="F213" s="32">
        <f t="shared" ref="F213:F217" si="150">IF(E213="","",10%)</f>
        <v>0.1</v>
      </c>
      <c r="G213" s="58">
        <f t="shared" ref="G213:G220" si="151">IF(E213="","",E213*(1+F213))</f>
        <v>72.600000000000009</v>
      </c>
      <c r="H213" s="222" t="s">
        <v>129</v>
      </c>
      <c r="I213" s="175">
        <v>3</v>
      </c>
      <c r="J213" s="175">
        <v>7</v>
      </c>
      <c r="K213" s="117">
        <f t="shared" si="146"/>
        <v>217.8</v>
      </c>
      <c r="L213" s="114">
        <f t="shared" si="147"/>
        <v>508.20000000000005</v>
      </c>
      <c r="M213" s="116">
        <f t="shared" ref="M213:M220" si="152">IF(E213="","",I213+J213)</f>
        <v>10</v>
      </c>
      <c r="N213" s="113">
        <f t="shared" si="149"/>
        <v>726.00000000000011</v>
      </c>
      <c r="O213" s="100"/>
      <c r="P213" s="101"/>
      <c r="Q213" s="101"/>
      <c r="R213" s="101"/>
      <c r="S213" s="101"/>
      <c r="T213" s="101"/>
      <c r="U213" s="101"/>
      <c r="V213" s="101"/>
      <c r="W213" s="101"/>
      <c r="X213" s="101"/>
      <c r="Y213" s="101"/>
      <c r="Z213" s="101"/>
      <c r="AA213" s="101"/>
      <c r="AB213" s="101"/>
      <c r="AC213" s="101"/>
      <c r="AD213" s="101"/>
      <c r="AE213" s="101"/>
      <c r="AF213" s="101"/>
      <c r="AG213" s="101"/>
      <c r="AH213" s="101"/>
      <c r="AI213" s="101"/>
      <c r="AJ213" s="101"/>
      <c r="AK213" s="101"/>
      <c r="AL213" s="101"/>
      <c r="AM213" s="101"/>
      <c r="AN213" s="101"/>
      <c r="AO213" s="101"/>
      <c r="AP213" s="101"/>
      <c r="AQ213" s="101"/>
      <c r="AR213" s="101"/>
      <c r="AS213" s="101"/>
      <c r="AT213" s="101"/>
      <c r="AU213" s="101"/>
      <c r="AV213" s="101"/>
      <c r="AW213" s="101"/>
      <c r="AX213" s="101"/>
      <c r="AY213" s="101"/>
      <c r="AZ213" s="101"/>
      <c r="BA213" s="101"/>
      <c r="BB213" s="101"/>
      <c r="BC213" s="101"/>
      <c r="BD213" s="101"/>
      <c r="BE213" s="101"/>
      <c r="BF213" s="101"/>
      <c r="BG213" s="101"/>
      <c r="BH213" s="101"/>
      <c r="BI213" s="101"/>
      <c r="BJ213" s="101"/>
      <c r="BK213" s="101"/>
      <c r="BL213" s="101"/>
      <c r="BM213" s="101"/>
      <c r="BN213" s="101"/>
      <c r="BO213" s="101"/>
      <c r="BP213" s="101"/>
      <c r="BQ213" s="101"/>
      <c r="BR213" s="101"/>
    </row>
    <row r="214" spans="1:70" s="104" customFormat="1" x14ac:dyDescent="0.35">
      <c r="A214" s="10">
        <f>IF(E214&lt;&gt;"",1+MAX($A$8:A213),"")</f>
        <v>130</v>
      </c>
      <c r="B214" s="224" t="s">
        <v>183</v>
      </c>
      <c r="C214" s="225"/>
      <c r="D214" s="223" t="s">
        <v>221</v>
      </c>
      <c r="E214" s="222">
        <v>5</v>
      </c>
      <c r="F214" s="32">
        <f t="shared" si="150"/>
        <v>0.1</v>
      </c>
      <c r="G214" s="58">
        <f t="shared" si="151"/>
        <v>5.5</v>
      </c>
      <c r="H214" s="222" t="s">
        <v>129</v>
      </c>
      <c r="I214" s="175">
        <v>3</v>
      </c>
      <c r="J214" s="175">
        <v>7</v>
      </c>
      <c r="K214" s="117">
        <f t="shared" si="146"/>
        <v>16.5</v>
      </c>
      <c r="L214" s="114">
        <f t="shared" si="147"/>
        <v>38.5</v>
      </c>
      <c r="M214" s="116">
        <f t="shared" si="152"/>
        <v>10</v>
      </c>
      <c r="N214" s="113">
        <f t="shared" si="149"/>
        <v>55</v>
      </c>
      <c r="O214" s="100"/>
      <c r="P214" s="101"/>
      <c r="Q214" s="101"/>
      <c r="R214" s="101"/>
      <c r="S214" s="101"/>
      <c r="T214" s="101"/>
      <c r="U214" s="101"/>
      <c r="V214" s="101"/>
      <c r="W214" s="101"/>
      <c r="X214" s="101"/>
      <c r="Y214" s="101"/>
      <c r="Z214" s="101"/>
      <c r="AA214" s="101"/>
      <c r="AB214" s="101"/>
      <c r="AC214" s="101"/>
      <c r="AD214" s="101"/>
      <c r="AE214" s="101"/>
      <c r="AF214" s="101"/>
      <c r="AG214" s="101"/>
      <c r="AH214" s="101"/>
      <c r="AI214" s="101"/>
      <c r="AJ214" s="101"/>
      <c r="AK214" s="101"/>
      <c r="AL214" s="101"/>
      <c r="AM214" s="101"/>
      <c r="AN214" s="101"/>
      <c r="AO214" s="101"/>
      <c r="AP214" s="101"/>
      <c r="AQ214" s="101"/>
      <c r="AR214" s="101"/>
      <c r="AS214" s="101"/>
      <c r="AT214" s="101"/>
      <c r="AU214" s="101"/>
      <c r="AV214" s="101"/>
      <c r="AW214" s="101"/>
      <c r="AX214" s="101"/>
      <c r="AY214" s="101"/>
      <c r="AZ214" s="101"/>
      <c r="BA214" s="101"/>
      <c r="BB214" s="101"/>
      <c r="BC214" s="101"/>
      <c r="BD214" s="101"/>
      <c r="BE214" s="101"/>
      <c r="BF214" s="101"/>
      <c r="BG214" s="101"/>
      <c r="BH214" s="101"/>
      <c r="BI214" s="101"/>
      <c r="BJ214" s="101"/>
      <c r="BK214" s="101"/>
      <c r="BL214" s="101"/>
      <c r="BM214" s="101"/>
      <c r="BN214" s="101"/>
      <c r="BO214" s="101"/>
      <c r="BP214" s="101"/>
      <c r="BQ214" s="101"/>
      <c r="BR214" s="101"/>
    </row>
    <row r="215" spans="1:70" s="104" customFormat="1" x14ac:dyDescent="0.35">
      <c r="A215" s="10">
        <f>IF(E215&lt;&gt;"",1+MAX($A$8:A214),"")</f>
        <v>131</v>
      </c>
      <c r="B215" s="224" t="s">
        <v>183</v>
      </c>
      <c r="C215" s="225"/>
      <c r="D215" s="223" t="s">
        <v>222</v>
      </c>
      <c r="E215" s="222">
        <v>51</v>
      </c>
      <c r="F215" s="32">
        <f t="shared" si="150"/>
        <v>0.1</v>
      </c>
      <c r="G215" s="58">
        <f t="shared" si="151"/>
        <v>56.1</v>
      </c>
      <c r="H215" s="222" t="s">
        <v>129</v>
      </c>
      <c r="I215" s="175">
        <v>3</v>
      </c>
      <c r="J215" s="175">
        <v>6</v>
      </c>
      <c r="K215" s="117">
        <f t="shared" si="146"/>
        <v>168.3</v>
      </c>
      <c r="L215" s="114">
        <f t="shared" si="147"/>
        <v>336.6</v>
      </c>
      <c r="M215" s="116">
        <f t="shared" si="152"/>
        <v>9</v>
      </c>
      <c r="N215" s="113">
        <f t="shared" si="149"/>
        <v>504.90000000000003</v>
      </c>
      <c r="O215" s="100"/>
      <c r="P215" s="101"/>
      <c r="Q215" s="101"/>
      <c r="R215" s="101"/>
      <c r="S215" s="101"/>
      <c r="T215" s="101"/>
      <c r="U215" s="101"/>
      <c r="V215" s="101"/>
      <c r="W215" s="101"/>
      <c r="X215" s="101"/>
      <c r="Y215" s="101"/>
      <c r="Z215" s="101"/>
      <c r="AA215" s="101"/>
      <c r="AB215" s="101"/>
      <c r="AC215" s="101"/>
      <c r="AD215" s="101"/>
      <c r="AE215" s="101"/>
      <c r="AF215" s="101"/>
      <c r="AG215" s="101"/>
      <c r="AH215" s="101"/>
      <c r="AI215" s="101"/>
      <c r="AJ215" s="101"/>
      <c r="AK215" s="101"/>
      <c r="AL215" s="101"/>
      <c r="AM215" s="101"/>
      <c r="AN215" s="101"/>
      <c r="AO215" s="101"/>
      <c r="AP215" s="101"/>
      <c r="AQ215" s="101"/>
      <c r="AR215" s="101"/>
      <c r="AS215" s="101"/>
      <c r="AT215" s="101"/>
      <c r="AU215" s="101"/>
      <c r="AV215" s="101"/>
      <c r="AW215" s="101"/>
      <c r="AX215" s="101"/>
      <c r="AY215" s="101"/>
      <c r="AZ215" s="101"/>
      <c r="BA215" s="101"/>
      <c r="BB215" s="101"/>
      <c r="BC215" s="101"/>
      <c r="BD215" s="101"/>
      <c r="BE215" s="101"/>
      <c r="BF215" s="101"/>
      <c r="BG215" s="101"/>
      <c r="BH215" s="101"/>
      <c r="BI215" s="101"/>
      <c r="BJ215" s="101"/>
      <c r="BK215" s="101"/>
      <c r="BL215" s="101"/>
      <c r="BM215" s="101"/>
      <c r="BN215" s="101"/>
      <c r="BO215" s="101"/>
      <c r="BP215" s="101"/>
      <c r="BQ215" s="101"/>
      <c r="BR215" s="101"/>
    </row>
    <row r="216" spans="1:70" s="104" customFormat="1" x14ac:dyDescent="0.35">
      <c r="A216" s="10">
        <f>IF(E216&lt;&gt;"",1+MAX($A$8:A215),"")</f>
        <v>132</v>
      </c>
      <c r="B216" s="224" t="s">
        <v>183</v>
      </c>
      <c r="C216" s="225"/>
      <c r="D216" s="223" t="s">
        <v>223</v>
      </c>
      <c r="E216" s="222">
        <v>20</v>
      </c>
      <c r="F216" s="32">
        <f t="shared" si="150"/>
        <v>0.1</v>
      </c>
      <c r="G216" s="58">
        <f t="shared" si="151"/>
        <v>22</v>
      </c>
      <c r="H216" s="222" t="s">
        <v>129</v>
      </c>
      <c r="I216" s="175">
        <v>3</v>
      </c>
      <c r="J216" s="175">
        <v>5</v>
      </c>
      <c r="K216" s="117">
        <f t="shared" si="146"/>
        <v>66</v>
      </c>
      <c r="L216" s="114">
        <f t="shared" si="147"/>
        <v>110</v>
      </c>
      <c r="M216" s="116">
        <f t="shared" si="152"/>
        <v>8</v>
      </c>
      <c r="N216" s="113">
        <f t="shared" si="149"/>
        <v>176</v>
      </c>
      <c r="O216" s="100"/>
      <c r="P216" s="101"/>
      <c r="Q216" s="101"/>
      <c r="R216" s="101"/>
      <c r="S216" s="101"/>
      <c r="T216" s="101"/>
      <c r="U216" s="101"/>
      <c r="V216" s="101"/>
      <c r="W216" s="101"/>
      <c r="X216" s="101"/>
      <c r="Y216" s="101"/>
      <c r="Z216" s="101"/>
      <c r="AA216" s="101"/>
      <c r="AB216" s="101"/>
      <c r="AC216" s="101"/>
      <c r="AD216" s="101"/>
      <c r="AE216" s="101"/>
      <c r="AF216" s="101"/>
      <c r="AG216" s="101"/>
      <c r="AH216" s="101"/>
      <c r="AI216" s="101"/>
      <c r="AJ216" s="101"/>
      <c r="AK216" s="101"/>
      <c r="AL216" s="101"/>
      <c r="AM216" s="101"/>
      <c r="AN216" s="101"/>
      <c r="AO216" s="101"/>
      <c r="AP216" s="101"/>
      <c r="AQ216" s="101"/>
      <c r="AR216" s="101"/>
      <c r="AS216" s="101"/>
      <c r="AT216" s="101"/>
      <c r="AU216" s="101"/>
      <c r="AV216" s="101"/>
      <c r="AW216" s="101"/>
      <c r="AX216" s="101"/>
      <c r="AY216" s="101"/>
      <c r="AZ216" s="101"/>
      <c r="BA216" s="101"/>
      <c r="BB216" s="101"/>
      <c r="BC216" s="101"/>
      <c r="BD216" s="101"/>
      <c r="BE216" s="101"/>
      <c r="BF216" s="101"/>
      <c r="BG216" s="101"/>
      <c r="BH216" s="101"/>
      <c r="BI216" s="101"/>
      <c r="BJ216" s="101"/>
      <c r="BK216" s="101"/>
      <c r="BL216" s="101"/>
      <c r="BM216" s="101"/>
      <c r="BN216" s="101"/>
      <c r="BO216" s="101"/>
      <c r="BP216" s="101"/>
      <c r="BQ216" s="101"/>
      <c r="BR216" s="101"/>
    </row>
    <row r="217" spans="1:70" s="104" customFormat="1" x14ac:dyDescent="0.35">
      <c r="A217" s="10">
        <f>IF(E217&lt;&gt;"",1+MAX($A$8:A204),"")</f>
        <v>124</v>
      </c>
      <c r="B217" s="224" t="s">
        <v>183</v>
      </c>
      <c r="C217" s="225"/>
      <c r="D217" s="223" t="s">
        <v>224</v>
      </c>
      <c r="E217" s="222">
        <v>5</v>
      </c>
      <c r="F217" s="32">
        <f t="shared" si="150"/>
        <v>0.1</v>
      </c>
      <c r="G217" s="58">
        <f t="shared" si="151"/>
        <v>5.5</v>
      </c>
      <c r="H217" s="222" t="s">
        <v>129</v>
      </c>
      <c r="I217" s="175">
        <v>3</v>
      </c>
      <c r="J217" s="175">
        <v>5</v>
      </c>
      <c r="K217" s="117">
        <f t="shared" si="146"/>
        <v>16.5</v>
      </c>
      <c r="L217" s="114">
        <f t="shared" si="147"/>
        <v>27.5</v>
      </c>
      <c r="M217" s="116">
        <f t="shared" si="152"/>
        <v>8</v>
      </c>
      <c r="N217" s="113">
        <f t="shared" si="149"/>
        <v>44</v>
      </c>
      <c r="O217" s="100"/>
      <c r="P217" s="101"/>
      <c r="Q217" s="101"/>
      <c r="R217" s="101"/>
      <c r="S217" s="101"/>
      <c r="T217" s="101"/>
      <c r="U217" s="101"/>
      <c r="V217" s="101"/>
      <c r="W217" s="101"/>
      <c r="X217" s="101"/>
      <c r="Y217" s="101"/>
      <c r="Z217" s="101"/>
      <c r="AA217" s="101"/>
      <c r="AB217" s="101"/>
      <c r="AC217" s="101"/>
      <c r="AD217" s="101"/>
      <c r="AE217" s="101"/>
      <c r="AF217" s="101"/>
      <c r="AG217" s="101"/>
      <c r="AH217" s="101"/>
      <c r="AI217" s="101"/>
      <c r="AJ217" s="101"/>
      <c r="AK217" s="101"/>
      <c r="AL217" s="101"/>
      <c r="AM217" s="101"/>
      <c r="AN217" s="101"/>
      <c r="AO217" s="101"/>
      <c r="AP217" s="101"/>
      <c r="AQ217" s="101"/>
      <c r="AR217" s="101"/>
      <c r="AS217" s="101"/>
      <c r="AT217" s="101"/>
      <c r="AU217" s="101"/>
      <c r="AV217" s="101"/>
      <c r="AW217" s="101"/>
      <c r="AX217" s="101"/>
      <c r="AY217" s="101"/>
      <c r="AZ217" s="101"/>
      <c r="BA217" s="101"/>
      <c r="BB217" s="101"/>
      <c r="BC217" s="101"/>
      <c r="BD217" s="101"/>
      <c r="BE217" s="101"/>
      <c r="BF217" s="101"/>
      <c r="BG217" s="101"/>
      <c r="BH217" s="101"/>
      <c r="BI217" s="101"/>
      <c r="BJ217" s="101"/>
      <c r="BK217" s="101"/>
      <c r="BL217" s="101"/>
      <c r="BM217" s="101"/>
      <c r="BN217" s="101"/>
      <c r="BO217" s="101"/>
      <c r="BP217" s="101"/>
      <c r="BQ217" s="101"/>
      <c r="BR217" s="101"/>
    </row>
    <row r="218" spans="1:70" s="104" customFormat="1" x14ac:dyDescent="0.35">
      <c r="A218" s="10">
        <f>IF(E218&lt;&gt;"",1+MAX($A$8:A217),"")</f>
        <v>133</v>
      </c>
      <c r="B218" s="224" t="s">
        <v>183</v>
      </c>
      <c r="C218" s="225"/>
      <c r="D218" s="223" t="s">
        <v>225</v>
      </c>
      <c r="E218" s="222">
        <v>2</v>
      </c>
      <c r="F218" s="32">
        <v>0</v>
      </c>
      <c r="G218" s="58">
        <f t="shared" si="151"/>
        <v>2</v>
      </c>
      <c r="H218" s="222" t="s">
        <v>117</v>
      </c>
      <c r="I218" s="175">
        <v>100</v>
      </c>
      <c r="J218" s="175">
        <v>200</v>
      </c>
      <c r="K218" s="117">
        <f t="shared" si="146"/>
        <v>200</v>
      </c>
      <c r="L218" s="114">
        <f t="shared" si="147"/>
        <v>400</v>
      </c>
      <c r="M218" s="116">
        <f t="shared" si="152"/>
        <v>300</v>
      </c>
      <c r="N218" s="113">
        <f t="shared" si="149"/>
        <v>600</v>
      </c>
      <c r="O218" s="100"/>
      <c r="P218" s="101"/>
      <c r="Q218" s="101"/>
      <c r="R218" s="101"/>
      <c r="S218" s="101"/>
      <c r="T218" s="101"/>
      <c r="U218" s="101"/>
      <c r="V218" s="101"/>
      <c r="W218" s="101"/>
      <c r="X218" s="101"/>
      <c r="Y218" s="101"/>
      <c r="Z218" s="101"/>
      <c r="AA218" s="101"/>
      <c r="AB218" s="101"/>
      <c r="AC218" s="101"/>
      <c r="AD218" s="101"/>
      <c r="AE218" s="101"/>
      <c r="AF218" s="101"/>
      <c r="AG218" s="101"/>
      <c r="AH218" s="101"/>
      <c r="AI218" s="101"/>
      <c r="AJ218" s="101"/>
      <c r="AK218" s="101"/>
      <c r="AL218" s="101"/>
      <c r="AM218" s="101"/>
      <c r="AN218" s="101"/>
      <c r="AO218" s="101"/>
      <c r="AP218" s="101"/>
      <c r="AQ218" s="101"/>
      <c r="AR218" s="101"/>
      <c r="AS218" s="101"/>
      <c r="AT218" s="101"/>
      <c r="AU218" s="101"/>
      <c r="AV218" s="101"/>
      <c r="AW218" s="101"/>
      <c r="AX218" s="101"/>
      <c r="AY218" s="101"/>
      <c r="AZ218" s="101"/>
      <c r="BA218" s="101"/>
      <c r="BB218" s="101"/>
      <c r="BC218" s="101"/>
      <c r="BD218" s="101"/>
      <c r="BE218" s="101"/>
      <c r="BF218" s="101"/>
      <c r="BG218" s="101"/>
      <c r="BH218" s="101"/>
      <c r="BI218" s="101"/>
      <c r="BJ218" s="101"/>
      <c r="BK218" s="101"/>
      <c r="BL218" s="101"/>
      <c r="BM218" s="101"/>
      <c r="BN218" s="101"/>
      <c r="BO218" s="101"/>
      <c r="BP218" s="101"/>
      <c r="BQ218" s="101"/>
      <c r="BR218" s="101"/>
    </row>
    <row r="219" spans="1:70" s="104" customFormat="1" x14ac:dyDescent="0.35">
      <c r="A219" s="10">
        <f>IF(E219&lt;&gt;"",1+MAX($A$8:A218),"")</f>
        <v>134</v>
      </c>
      <c r="B219" s="224" t="s">
        <v>183</v>
      </c>
      <c r="C219" s="225"/>
      <c r="D219" s="223" t="s">
        <v>226</v>
      </c>
      <c r="E219" s="222">
        <v>1</v>
      </c>
      <c r="F219" s="32">
        <v>0</v>
      </c>
      <c r="G219" s="58">
        <f t="shared" si="151"/>
        <v>1</v>
      </c>
      <c r="H219" s="222" t="s">
        <v>117</v>
      </c>
      <c r="I219" s="175">
        <v>100</v>
      </c>
      <c r="J219" s="175">
        <v>200</v>
      </c>
      <c r="K219" s="117">
        <f t="shared" si="146"/>
        <v>100</v>
      </c>
      <c r="L219" s="114">
        <f t="shared" si="147"/>
        <v>200</v>
      </c>
      <c r="M219" s="116">
        <f t="shared" si="152"/>
        <v>300</v>
      </c>
      <c r="N219" s="113">
        <f t="shared" si="149"/>
        <v>300</v>
      </c>
      <c r="O219" s="100"/>
      <c r="P219" s="101"/>
      <c r="Q219" s="101"/>
      <c r="R219" s="101"/>
      <c r="S219" s="101"/>
      <c r="T219" s="101"/>
      <c r="U219" s="101"/>
      <c r="V219" s="101"/>
      <c r="W219" s="101"/>
      <c r="X219" s="101"/>
      <c r="Y219" s="101"/>
      <c r="Z219" s="101"/>
      <c r="AA219" s="101"/>
      <c r="AB219" s="101"/>
      <c r="AC219" s="101"/>
      <c r="AD219" s="101"/>
      <c r="AE219" s="101"/>
      <c r="AF219" s="101"/>
      <c r="AG219" s="101"/>
      <c r="AH219" s="101"/>
      <c r="AI219" s="101"/>
      <c r="AJ219" s="101"/>
      <c r="AK219" s="101"/>
      <c r="AL219" s="101"/>
      <c r="AM219" s="101"/>
      <c r="AN219" s="101"/>
      <c r="AO219" s="101"/>
      <c r="AP219" s="101"/>
      <c r="AQ219" s="101"/>
      <c r="AR219" s="101"/>
      <c r="AS219" s="101"/>
      <c r="AT219" s="101"/>
      <c r="AU219" s="101"/>
      <c r="AV219" s="101"/>
      <c r="AW219" s="101"/>
      <c r="AX219" s="101"/>
      <c r="AY219" s="101"/>
      <c r="AZ219" s="101"/>
      <c r="BA219" s="101"/>
      <c r="BB219" s="101"/>
      <c r="BC219" s="101"/>
      <c r="BD219" s="101"/>
      <c r="BE219" s="101"/>
      <c r="BF219" s="101"/>
      <c r="BG219" s="101"/>
      <c r="BH219" s="101"/>
      <c r="BI219" s="101"/>
      <c r="BJ219" s="101"/>
      <c r="BK219" s="101"/>
      <c r="BL219" s="101"/>
      <c r="BM219" s="101"/>
      <c r="BN219" s="101"/>
      <c r="BO219" s="101"/>
      <c r="BP219" s="101"/>
      <c r="BQ219" s="101"/>
      <c r="BR219" s="101"/>
    </row>
    <row r="220" spans="1:70" s="104" customFormat="1" x14ac:dyDescent="0.35">
      <c r="A220" s="10">
        <f>IF(E220&lt;&gt;"",1+MAX($A$8:A219),"")</f>
        <v>135</v>
      </c>
      <c r="B220" s="224" t="s">
        <v>183</v>
      </c>
      <c r="C220" s="225"/>
      <c r="D220" s="223" t="s">
        <v>227</v>
      </c>
      <c r="E220" s="222">
        <v>23</v>
      </c>
      <c r="F220" s="32">
        <v>0</v>
      </c>
      <c r="G220" s="58">
        <f t="shared" si="151"/>
        <v>23</v>
      </c>
      <c r="H220" s="222" t="s">
        <v>117</v>
      </c>
      <c r="I220" s="175">
        <v>20</v>
      </c>
      <c r="J220" s="175">
        <v>30</v>
      </c>
      <c r="K220" s="117">
        <f t="shared" si="146"/>
        <v>460</v>
      </c>
      <c r="L220" s="114">
        <f t="shared" si="147"/>
        <v>690</v>
      </c>
      <c r="M220" s="116">
        <f t="shared" si="152"/>
        <v>50</v>
      </c>
      <c r="N220" s="113">
        <f t="shared" si="149"/>
        <v>1150</v>
      </c>
      <c r="O220" s="100"/>
      <c r="P220" s="101"/>
      <c r="Q220" s="101"/>
      <c r="R220" s="101"/>
      <c r="S220" s="101"/>
      <c r="T220" s="101"/>
      <c r="U220" s="101"/>
      <c r="V220" s="101"/>
      <c r="W220" s="101"/>
      <c r="X220" s="101"/>
      <c r="Y220" s="101"/>
      <c r="Z220" s="101"/>
      <c r="AA220" s="101"/>
      <c r="AB220" s="101"/>
      <c r="AC220" s="101"/>
      <c r="AD220" s="101"/>
      <c r="AE220" s="101"/>
      <c r="AF220" s="101"/>
      <c r="AG220" s="101"/>
      <c r="AH220" s="101"/>
      <c r="AI220" s="101"/>
      <c r="AJ220" s="101"/>
      <c r="AK220" s="101"/>
      <c r="AL220" s="101"/>
      <c r="AM220" s="101"/>
      <c r="AN220" s="101"/>
      <c r="AO220" s="101"/>
      <c r="AP220" s="101"/>
      <c r="AQ220" s="101"/>
      <c r="AR220" s="101"/>
      <c r="AS220" s="101"/>
      <c r="AT220" s="101"/>
      <c r="AU220" s="101"/>
      <c r="AV220" s="101"/>
      <c r="AW220" s="101"/>
      <c r="AX220" s="101"/>
      <c r="AY220" s="101"/>
      <c r="AZ220" s="101"/>
      <c r="BA220" s="101"/>
      <c r="BB220" s="101"/>
      <c r="BC220" s="101"/>
      <c r="BD220" s="101"/>
      <c r="BE220" s="101"/>
      <c r="BF220" s="101"/>
      <c r="BG220" s="101"/>
      <c r="BH220" s="101"/>
      <c r="BI220" s="101"/>
      <c r="BJ220" s="101"/>
      <c r="BK220" s="101"/>
      <c r="BL220" s="101"/>
      <c r="BM220" s="101"/>
      <c r="BN220" s="101"/>
      <c r="BO220" s="101"/>
      <c r="BP220" s="101"/>
      <c r="BQ220" s="101"/>
      <c r="BR220" s="101"/>
    </row>
    <row r="221" spans="1:70" s="104" customFormat="1" ht="16" thickBot="1" x14ac:dyDescent="0.4">
      <c r="A221" s="10">
        <f>IF(E221&lt;&gt;"",1+MAX($A$8:A208),"")</f>
        <v>127</v>
      </c>
      <c r="B221" s="224" t="s">
        <v>183</v>
      </c>
      <c r="C221" s="225"/>
      <c r="D221" s="223" t="s">
        <v>228</v>
      </c>
      <c r="E221" s="222">
        <v>24</v>
      </c>
      <c r="F221" s="32">
        <v>0</v>
      </c>
      <c r="G221" s="58">
        <f t="shared" ref="G221" si="153">IF(E221="","",E221*(1+F221))</f>
        <v>24</v>
      </c>
      <c r="H221" s="222" t="s">
        <v>117</v>
      </c>
      <c r="I221" s="175">
        <v>20</v>
      </c>
      <c r="J221" s="175">
        <v>30</v>
      </c>
      <c r="K221" s="117">
        <f t="shared" si="146"/>
        <v>480</v>
      </c>
      <c r="L221" s="114">
        <f t="shared" si="147"/>
        <v>720</v>
      </c>
      <c r="M221" s="116">
        <f t="shared" ref="M221" si="154">IF(E221="","",I221+J221)</f>
        <v>50</v>
      </c>
      <c r="N221" s="113">
        <f t="shared" si="149"/>
        <v>1200</v>
      </c>
      <c r="O221" s="100"/>
      <c r="P221" s="101"/>
      <c r="Q221" s="101"/>
      <c r="R221" s="101"/>
      <c r="S221" s="101"/>
      <c r="T221" s="101"/>
      <c r="U221" s="101"/>
      <c r="V221" s="101"/>
      <c r="W221" s="101"/>
      <c r="X221" s="101"/>
      <c r="Y221" s="101"/>
      <c r="Z221" s="101"/>
      <c r="AA221" s="101"/>
      <c r="AB221" s="101"/>
      <c r="AC221" s="101"/>
      <c r="AD221" s="101"/>
      <c r="AE221" s="101"/>
      <c r="AF221" s="101"/>
      <c r="AG221" s="101"/>
      <c r="AH221" s="101"/>
      <c r="AI221" s="101"/>
      <c r="AJ221" s="101"/>
      <c r="AK221" s="101"/>
      <c r="AL221" s="101"/>
      <c r="AM221" s="101"/>
      <c r="AN221" s="101"/>
      <c r="AO221" s="101"/>
      <c r="AP221" s="101"/>
      <c r="AQ221" s="101"/>
      <c r="AR221" s="101"/>
      <c r="AS221" s="101"/>
      <c r="AT221" s="101"/>
      <c r="AU221" s="101"/>
      <c r="AV221" s="101"/>
      <c r="AW221" s="101"/>
      <c r="AX221" s="101"/>
      <c r="AY221" s="101"/>
      <c r="AZ221" s="101"/>
      <c r="BA221" s="101"/>
      <c r="BB221" s="101"/>
      <c r="BC221" s="101"/>
      <c r="BD221" s="101"/>
      <c r="BE221" s="101"/>
      <c r="BF221" s="101"/>
      <c r="BG221" s="101"/>
      <c r="BH221" s="101"/>
      <c r="BI221" s="101"/>
      <c r="BJ221" s="101"/>
      <c r="BK221" s="101"/>
      <c r="BL221" s="101"/>
      <c r="BM221" s="101"/>
      <c r="BN221" s="101"/>
      <c r="BO221" s="101"/>
      <c r="BP221" s="101"/>
      <c r="BQ221" s="101"/>
      <c r="BR221" s="101"/>
    </row>
    <row r="222" spans="1:70" ht="16" thickBot="1" x14ac:dyDescent="0.4">
      <c r="A222" s="10" t="str">
        <f>IF(E222&lt;&gt;"",1+MAX($A$8:A221),"")</f>
        <v/>
      </c>
      <c r="B222" s="228"/>
      <c r="C222" s="177"/>
      <c r="D222" s="171" t="s">
        <v>216</v>
      </c>
      <c r="E222" s="172"/>
      <c r="F222" s="173"/>
      <c r="G222" s="43"/>
      <c r="H222" s="42"/>
      <c r="I222" s="47"/>
      <c r="J222" s="47"/>
      <c r="K222" s="61"/>
      <c r="L222" s="61"/>
      <c r="M222" s="61"/>
      <c r="N222" s="61"/>
      <c r="O222" s="36"/>
      <c r="P222" s="101"/>
      <c r="Q222" s="101"/>
      <c r="R222" s="101"/>
      <c r="S222" s="101"/>
      <c r="T222" s="101"/>
      <c r="U222" s="101"/>
      <c r="V222" s="101"/>
      <c r="W222" s="101"/>
      <c r="X222" s="101"/>
      <c r="Y222" s="101"/>
      <c r="Z222" s="101"/>
      <c r="AA222" s="101"/>
      <c r="AB222" s="101"/>
      <c r="AC222" s="101"/>
      <c r="AD222" s="101"/>
      <c r="AE222" s="101"/>
      <c r="AF222" s="101"/>
      <c r="AG222" s="101"/>
      <c r="AH222" s="101"/>
      <c r="AI222" s="101"/>
      <c r="AJ222" s="101"/>
    </row>
    <row r="223" spans="1:70" s="104" customFormat="1" x14ac:dyDescent="0.35">
      <c r="A223" s="10">
        <f>IF(E223&lt;&gt;"",1+MAX($A$8:A221),"")</f>
        <v>136</v>
      </c>
      <c r="B223" s="224" t="s">
        <v>183</v>
      </c>
      <c r="C223" s="225"/>
      <c r="D223" s="223" t="s">
        <v>229</v>
      </c>
      <c r="E223" s="222">
        <v>40</v>
      </c>
      <c r="F223" s="32">
        <f t="shared" ref="F223" si="155">IF(E223="","",10%)</f>
        <v>0.1</v>
      </c>
      <c r="G223" s="58">
        <f t="shared" ref="G223:G225" si="156">IF(E223="","",E223*(1+F223))</f>
        <v>44</v>
      </c>
      <c r="H223" s="98" t="s">
        <v>129</v>
      </c>
      <c r="I223" s="175">
        <v>3</v>
      </c>
      <c r="J223" s="175">
        <v>7</v>
      </c>
      <c r="K223" s="117">
        <f>IF(E223="","",G223*I223)</f>
        <v>132</v>
      </c>
      <c r="L223" s="114">
        <f>IF(E223="","",G223*J223)</f>
        <v>308</v>
      </c>
      <c r="M223" s="116">
        <f t="shared" ref="M223:M225" si="157">IF(E223="","",I223+J223)</f>
        <v>10</v>
      </c>
      <c r="N223" s="113">
        <f>IF(E223="","",M223*G223)</f>
        <v>440</v>
      </c>
      <c r="O223" s="100"/>
      <c r="P223" s="101"/>
      <c r="Q223" s="101"/>
      <c r="R223" s="101"/>
      <c r="S223" s="101"/>
      <c r="T223" s="101"/>
      <c r="U223" s="101"/>
      <c r="V223" s="101"/>
      <c r="W223" s="101"/>
      <c r="X223" s="101"/>
      <c r="Y223" s="101"/>
      <c r="Z223" s="101"/>
      <c r="AA223" s="101"/>
      <c r="AB223" s="101"/>
      <c r="AC223" s="101"/>
      <c r="AD223" s="101"/>
      <c r="AE223" s="101"/>
      <c r="AF223" s="101"/>
      <c r="AG223" s="101"/>
      <c r="AH223" s="101"/>
      <c r="AI223" s="101"/>
      <c r="AJ223" s="101"/>
      <c r="AK223" s="101"/>
      <c r="AL223" s="101"/>
      <c r="AM223" s="101"/>
      <c r="AN223" s="101"/>
      <c r="AO223" s="101"/>
      <c r="AP223" s="101"/>
      <c r="AQ223" s="101"/>
      <c r="AR223" s="101"/>
      <c r="AS223" s="101"/>
      <c r="AT223" s="101"/>
      <c r="AU223" s="101"/>
      <c r="AV223" s="101"/>
      <c r="AW223" s="101"/>
      <c r="AX223" s="101"/>
      <c r="AY223" s="101"/>
      <c r="AZ223" s="101"/>
      <c r="BA223" s="101"/>
      <c r="BB223" s="101"/>
      <c r="BC223" s="101"/>
      <c r="BD223" s="101"/>
      <c r="BE223" s="101"/>
      <c r="BF223" s="101"/>
      <c r="BG223" s="101"/>
      <c r="BH223" s="101"/>
      <c r="BI223" s="101"/>
      <c r="BJ223" s="101"/>
      <c r="BK223" s="101"/>
      <c r="BL223" s="101"/>
      <c r="BM223" s="101"/>
      <c r="BN223" s="101"/>
      <c r="BO223" s="101"/>
      <c r="BP223" s="101"/>
      <c r="BQ223" s="101"/>
      <c r="BR223" s="101"/>
    </row>
    <row r="224" spans="1:70" s="104" customFormat="1" x14ac:dyDescent="0.35">
      <c r="A224" s="10">
        <f>IF(E224&lt;&gt;"",1+MAX($A$8:A223),"")</f>
        <v>137</v>
      </c>
      <c r="B224" s="224" t="s">
        <v>183</v>
      </c>
      <c r="C224" s="225"/>
      <c r="D224" s="223" t="s">
        <v>230</v>
      </c>
      <c r="E224" s="222">
        <v>9</v>
      </c>
      <c r="F224" s="32">
        <v>0</v>
      </c>
      <c r="G224" s="58">
        <f t="shared" si="156"/>
        <v>9</v>
      </c>
      <c r="H224" s="98" t="s">
        <v>117</v>
      </c>
      <c r="I224" s="175">
        <v>20</v>
      </c>
      <c r="J224" s="175">
        <v>30</v>
      </c>
      <c r="K224" s="117">
        <f>IF(E224="","",G224*I224)</f>
        <v>180</v>
      </c>
      <c r="L224" s="114">
        <f>IF(E224="","",G224*J224)</f>
        <v>270</v>
      </c>
      <c r="M224" s="116">
        <f t="shared" si="157"/>
        <v>50</v>
      </c>
      <c r="N224" s="113">
        <f>IF(E224="","",M224*G224)</f>
        <v>450</v>
      </c>
      <c r="O224" s="100"/>
      <c r="P224" s="101"/>
      <c r="Q224" s="101"/>
      <c r="R224" s="101"/>
      <c r="S224" s="101"/>
      <c r="T224" s="101"/>
      <c r="U224" s="101"/>
      <c r="V224" s="101"/>
      <c r="W224" s="101"/>
      <c r="X224" s="101"/>
      <c r="Y224" s="101"/>
      <c r="Z224" s="101"/>
      <c r="AA224" s="101"/>
      <c r="AB224" s="101"/>
      <c r="AC224" s="101"/>
      <c r="AD224" s="101"/>
      <c r="AE224" s="101"/>
      <c r="AF224" s="101"/>
      <c r="AG224" s="101"/>
      <c r="AH224" s="101"/>
      <c r="AI224" s="101"/>
      <c r="AJ224" s="101"/>
      <c r="AK224" s="101"/>
      <c r="AL224" s="101"/>
      <c r="AM224" s="101"/>
      <c r="AN224" s="101"/>
      <c r="AO224" s="101"/>
      <c r="AP224" s="101"/>
      <c r="AQ224" s="101"/>
      <c r="AR224" s="101"/>
      <c r="AS224" s="101"/>
      <c r="AT224" s="101"/>
      <c r="AU224" s="101"/>
      <c r="AV224" s="101"/>
      <c r="AW224" s="101"/>
      <c r="AX224" s="101"/>
      <c r="AY224" s="101"/>
      <c r="AZ224" s="101"/>
      <c r="BA224" s="101"/>
      <c r="BB224" s="101"/>
      <c r="BC224" s="101"/>
      <c r="BD224" s="101"/>
      <c r="BE224" s="101"/>
      <c r="BF224" s="101"/>
      <c r="BG224" s="101"/>
      <c r="BH224" s="101"/>
      <c r="BI224" s="101"/>
      <c r="BJ224" s="101"/>
      <c r="BK224" s="101"/>
      <c r="BL224" s="101"/>
      <c r="BM224" s="101"/>
      <c r="BN224" s="101"/>
      <c r="BO224" s="101"/>
      <c r="BP224" s="101"/>
      <c r="BQ224" s="101"/>
      <c r="BR224" s="101"/>
    </row>
    <row r="225" spans="1:70" s="104" customFormat="1" ht="16" thickBot="1" x14ac:dyDescent="0.4">
      <c r="A225" s="10">
        <f>IF(E225&lt;&gt;"",1+MAX($A$8:A224),"")</f>
        <v>138</v>
      </c>
      <c r="B225" s="224" t="s">
        <v>183</v>
      </c>
      <c r="C225" s="225"/>
      <c r="D225" s="223" t="s">
        <v>231</v>
      </c>
      <c r="E225" s="222">
        <v>2</v>
      </c>
      <c r="F225" s="32">
        <v>0</v>
      </c>
      <c r="G225" s="58">
        <f t="shared" si="156"/>
        <v>2</v>
      </c>
      <c r="H225" s="98" t="s">
        <v>117</v>
      </c>
      <c r="I225" s="175">
        <v>500</v>
      </c>
      <c r="J225" s="175">
        <v>1400</v>
      </c>
      <c r="K225" s="117">
        <f>IF(E225="","",G225*I225)</f>
        <v>1000</v>
      </c>
      <c r="L225" s="114">
        <f>IF(E225="","",G225*J225)</f>
        <v>2800</v>
      </c>
      <c r="M225" s="116">
        <f t="shared" si="157"/>
        <v>1900</v>
      </c>
      <c r="N225" s="113">
        <f>IF(E225="","",M225*G225)</f>
        <v>3800</v>
      </c>
      <c r="O225" s="100"/>
      <c r="P225" s="101"/>
      <c r="Q225" s="101"/>
      <c r="R225" s="101"/>
      <c r="S225" s="101"/>
      <c r="T225" s="101"/>
      <c r="U225" s="101"/>
      <c r="V225" s="101"/>
      <c r="W225" s="101"/>
      <c r="X225" s="101"/>
      <c r="Y225" s="101"/>
      <c r="Z225" s="101"/>
      <c r="AA225" s="101"/>
      <c r="AB225" s="101"/>
      <c r="AC225" s="101"/>
      <c r="AD225" s="101"/>
      <c r="AE225" s="101"/>
      <c r="AF225" s="101"/>
      <c r="AG225" s="101"/>
      <c r="AH225" s="101"/>
      <c r="AI225" s="101"/>
      <c r="AJ225" s="101"/>
      <c r="AK225" s="101"/>
      <c r="AL225" s="101"/>
      <c r="AM225" s="101"/>
      <c r="AN225" s="101"/>
      <c r="AO225" s="101"/>
      <c r="AP225" s="101"/>
      <c r="AQ225" s="101"/>
      <c r="AR225" s="101"/>
      <c r="AS225" s="101"/>
      <c r="AT225" s="101"/>
      <c r="AU225" s="101"/>
      <c r="AV225" s="101"/>
      <c r="AW225" s="101"/>
      <c r="AX225" s="101"/>
      <c r="AY225" s="101"/>
      <c r="AZ225" s="101"/>
      <c r="BA225" s="101"/>
      <c r="BB225" s="101"/>
      <c r="BC225" s="101"/>
      <c r="BD225" s="101"/>
      <c r="BE225" s="101"/>
      <c r="BF225" s="101"/>
      <c r="BG225" s="101"/>
      <c r="BH225" s="101"/>
      <c r="BI225" s="101"/>
      <c r="BJ225" s="101"/>
      <c r="BK225" s="101"/>
      <c r="BL225" s="101"/>
      <c r="BM225" s="101"/>
      <c r="BN225" s="101"/>
      <c r="BO225" s="101"/>
      <c r="BP225" s="101"/>
      <c r="BQ225" s="101"/>
      <c r="BR225" s="101"/>
    </row>
    <row r="226" spans="1:70" ht="16" thickBot="1" x14ac:dyDescent="0.4">
      <c r="A226" s="10" t="str">
        <f>IF(E226&lt;&gt;"",1+MAX($A$8:A209),"")</f>
        <v/>
      </c>
      <c r="B226" s="34"/>
      <c r="C226" s="177"/>
      <c r="D226" s="171" t="s">
        <v>109</v>
      </c>
      <c r="E226" s="172"/>
      <c r="F226" s="173"/>
      <c r="G226" s="43"/>
      <c r="H226" s="42"/>
      <c r="I226" s="47"/>
      <c r="J226" s="47"/>
      <c r="K226" s="61"/>
      <c r="L226" s="61"/>
      <c r="M226" s="61"/>
      <c r="N226" s="61"/>
      <c r="O226" s="36"/>
      <c r="P226" s="101"/>
      <c r="Q226" s="101"/>
      <c r="R226" s="101"/>
      <c r="S226" s="101"/>
      <c r="T226" s="101"/>
      <c r="U226" s="101"/>
      <c r="V226" s="101"/>
      <c r="W226" s="101"/>
      <c r="X226" s="101"/>
      <c r="Y226" s="101"/>
      <c r="Z226" s="101"/>
      <c r="AA226" s="101"/>
      <c r="AB226" s="101"/>
      <c r="AC226" s="101"/>
      <c r="AD226" s="101"/>
      <c r="AE226" s="101"/>
      <c r="AF226" s="101"/>
      <c r="AG226" s="101"/>
      <c r="AH226" s="101"/>
      <c r="AI226" s="101"/>
      <c r="AJ226" s="101"/>
    </row>
    <row r="227" spans="1:70" s="104" customFormat="1" x14ac:dyDescent="0.35">
      <c r="A227" s="10">
        <f>IF(E227&lt;&gt;"",1+MAX($A$8:A221),"")</f>
        <v>136</v>
      </c>
      <c r="B227" s="224" t="s">
        <v>183</v>
      </c>
      <c r="C227" s="225"/>
      <c r="D227" s="223" t="s">
        <v>202</v>
      </c>
      <c r="E227" s="222">
        <v>41</v>
      </c>
      <c r="F227" s="32">
        <f t="shared" ref="F227:F234" si="158">IF(E227="","",10%)</f>
        <v>0.1</v>
      </c>
      <c r="G227" s="58">
        <f t="shared" ref="G227:G234" si="159">IF(E227="","",E227*(1+F227))</f>
        <v>45.1</v>
      </c>
      <c r="H227" s="222" t="s">
        <v>129</v>
      </c>
      <c r="I227" s="175">
        <v>4</v>
      </c>
      <c r="J227" s="175">
        <v>10</v>
      </c>
      <c r="K227" s="117">
        <f t="shared" ref="K227:K240" si="160">IF(E227="","",G227*I227)</f>
        <v>180.4</v>
      </c>
      <c r="L227" s="114">
        <f t="shared" ref="L227:L240" si="161">IF(E227="","",G227*J227)</f>
        <v>451</v>
      </c>
      <c r="M227" s="116">
        <f t="shared" ref="M227:M234" si="162">IF(E227="","",I227+J227)</f>
        <v>14</v>
      </c>
      <c r="N227" s="113">
        <f t="shared" ref="N227:N240" si="163">IF(E227="","",M227*G227)</f>
        <v>631.4</v>
      </c>
      <c r="O227" s="100"/>
      <c r="P227" s="101"/>
      <c r="Q227" s="101"/>
      <c r="R227" s="101"/>
      <c r="S227" s="101"/>
      <c r="T227" s="101"/>
      <c r="U227" s="101"/>
      <c r="V227" s="101"/>
      <c r="W227" s="101"/>
      <c r="X227" s="101"/>
      <c r="Y227" s="101"/>
      <c r="Z227" s="101"/>
      <c r="AA227" s="101"/>
      <c r="AB227" s="101"/>
      <c r="AC227" s="101"/>
      <c r="AD227" s="101"/>
      <c r="AE227" s="101"/>
      <c r="AF227" s="101"/>
      <c r="AG227" s="101"/>
      <c r="AH227" s="101"/>
      <c r="AI227" s="101"/>
      <c r="AJ227" s="101"/>
      <c r="AK227" s="101"/>
      <c r="AL227" s="101"/>
      <c r="AM227" s="101"/>
      <c r="AN227" s="101"/>
      <c r="AO227" s="101"/>
      <c r="AP227" s="101"/>
      <c r="AQ227" s="101"/>
      <c r="AR227" s="101"/>
      <c r="AS227" s="101"/>
      <c r="AT227" s="101"/>
      <c r="AU227" s="101"/>
      <c r="AV227" s="101"/>
      <c r="AW227" s="101"/>
      <c r="AX227" s="101"/>
      <c r="AY227" s="101"/>
      <c r="AZ227" s="101"/>
      <c r="BA227" s="101"/>
      <c r="BB227" s="101"/>
      <c r="BC227" s="101"/>
      <c r="BD227" s="101"/>
      <c r="BE227" s="101"/>
      <c r="BF227" s="101"/>
      <c r="BG227" s="101"/>
      <c r="BH227" s="101"/>
      <c r="BI227" s="101"/>
      <c r="BJ227" s="101"/>
      <c r="BK227" s="101"/>
      <c r="BL227" s="101"/>
      <c r="BM227" s="101"/>
      <c r="BN227" s="101"/>
      <c r="BO227" s="101"/>
      <c r="BP227" s="101"/>
      <c r="BQ227" s="101"/>
      <c r="BR227" s="101"/>
    </row>
    <row r="228" spans="1:70" s="104" customFormat="1" x14ac:dyDescent="0.35">
      <c r="A228" s="10">
        <f>IF(E228&lt;&gt;"",1+MAX($A$8:A227),"")</f>
        <v>139</v>
      </c>
      <c r="B228" s="224" t="s">
        <v>183</v>
      </c>
      <c r="C228" s="225"/>
      <c r="D228" s="223" t="s">
        <v>203</v>
      </c>
      <c r="E228" s="222">
        <v>80</v>
      </c>
      <c r="F228" s="32">
        <f t="shared" si="158"/>
        <v>0.1</v>
      </c>
      <c r="G228" s="58">
        <f t="shared" si="159"/>
        <v>88</v>
      </c>
      <c r="H228" s="222" t="s">
        <v>129</v>
      </c>
      <c r="I228" s="175">
        <v>4</v>
      </c>
      <c r="J228" s="175">
        <v>9</v>
      </c>
      <c r="K228" s="117">
        <f t="shared" si="160"/>
        <v>352</v>
      </c>
      <c r="L228" s="114">
        <f t="shared" si="161"/>
        <v>792</v>
      </c>
      <c r="M228" s="116">
        <f t="shared" si="162"/>
        <v>13</v>
      </c>
      <c r="N228" s="113">
        <f t="shared" si="163"/>
        <v>1144</v>
      </c>
      <c r="O228" s="100"/>
      <c r="P228" s="101"/>
      <c r="Q228" s="101"/>
      <c r="R228" s="101"/>
      <c r="S228" s="101"/>
      <c r="T228" s="101"/>
      <c r="U228" s="101"/>
      <c r="V228" s="101"/>
      <c r="W228" s="101"/>
      <c r="X228" s="101"/>
      <c r="Y228" s="101"/>
      <c r="Z228" s="101"/>
      <c r="AA228" s="101"/>
      <c r="AB228" s="101"/>
      <c r="AC228" s="101"/>
      <c r="AD228" s="101"/>
      <c r="AE228" s="101"/>
      <c r="AF228" s="101"/>
      <c r="AG228" s="101"/>
      <c r="AH228" s="101"/>
      <c r="AI228" s="101"/>
      <c r="AJ228" s="101"/>
      <c r="AK228" s="101"/>
      <c r="AL228" s="101"/>
      <c r="AM228" s="101"/>
      <c r="AN228" s="101"/>
      <c r="AO228" s="101"/>
      <c r="AP228" s="101"/>
      <c r="AQ228" s="101"/>
      <c r="AR228" s="101"/>
      <c r="AS228" s="101"/>
      <c r="AT228" s="101"/>
      <c r="AU228" s="101"/>
      <c r="AV228" s="101"/>
      <c r="AW228" s="101"/>
      <c r="AX228" s="101"/>
      <c r="AY228" s="101"/>
      <c r="AZ228" s="101"/>
      <c r="BA228" s="101"/>
      <c r="BB228" s="101"/>
      <c r="BC228" s="101"/>
      <c r="BD228" s="101"/>
      <c r="BE228" s="101"/>
      <c r="BF228" s="101"/>
      <c r="BG228" s="101"/>
      <c r="BH228" s="101"/>
      <c r="BI228" s="101"/>
      <c r="BJ228" s="101"/>
      <c r="BK228" s="101"/>
      <c r="BL228" s="101"/>
      <c r="BM228" s="101"/>
      <c r="BN228" s="101"/>
      <c r="BO228" s="101"/>
      <c r="BP228" s="101"/>
      <c r="BQ228" s="101"/>
      <c r="BR228" s="101"/>
    </row>
    <row r="229" spans="1:70" s="104" customFormat="1" x14ac:dyDescent="0.35">
      <c r="A229" s="10">
        <f>IF(E229&lt;&gt;"",1+MAX($A$8:A228),"")</f>
        <v>140</v>
      </c>
      <c r="B229" s="224" t="s">
        <v>183</v>
      </c>
      <c r="C229" s="225"/>
      <c r="D229" s="223" t="s">
        <v>204</v>
      </c>
      <c r="E229" s="222">
        <v>37</v>
      </c>
      <c r="F229" s="32">
        <f t="shared" si="158"/>
        <v>0.1</v>
      </c>
      <c r="G229" s="58">
        <f t="shared" si="159"/>
        <v>40.700000000000003</v>
      </c>
      <c r="H229" s="222" t="s">
        <v>129</v>
      </c>
      <c r="I229" s="175">
        <v>4</v>
      </c>
      <c r="J229" s="175">
        <v>10</v>
      </c>
      <c r="K229" s="117">
        <f t="shared" si="160"/>
        <v>162.80000000000001</v>
      </c>
      <c r="L229" s="114">
        <f t="shared" si="161"/>
        <v>407</v>
      </c>
      <c r="M229" s="116">
        <f t="shared" si="162"/>
        <v>14</v>
      </c>
      <c r="N229" s="113">
        <f t="shared" si="163"/>
        <v>569.80000000000007</v>
      </c>
      <c r="O229" s="100"/>
      <c r="P229" s="101"/>
      <c r="Q229" s="101"/>
      <c r="R229" s="101"/>
      <c r="S229" s="101"/>
      <c r="T229" s="101"/>
      <c r="U229" s="101"/>
      <c r="V229" s="101"/>
      <c r="W229" s="101"/>
      <c r="X229" s="101"/>
      <c r="Y229" s="101"/>
      <c r="Z229" s="101"/>
      <c r="AA229" s="101"/>
      <c r="AB229" s="101"/>
      <c r="AC229" s="101"/>
      <c r="AD229" s="101"/>
      <c r="AE229" s="101"/>
      <c r="AF229" s="101"/>
      <c r="AG229" s="101"/>
      <c r="AH229" s="101"/>
      <c r="AI229" s="101"/>
      <c r="AJ229" s="101"/>
      <c r="AK229" s="101"/>
      <c r="AL229" s="101"/>
      <c r="AM229" s="101"/>
      <c r="AN229" s="101"/>
      <c r="AO229" s="101"/>
      <c r="AP229" s="101"/>
      <c r="AQ229" s="101"/>
      <c r="AR229" s="101"/>
      <c r="AS229" s="101"/>
      <c r="AT229" s="101"/>
      <c r="AU229" s="101"/>
      <c r="AV229" s="101"/>
      <c r="AW229" s="101"/>
      <c r="AX229" s="101"/>
      <c r="AY229" s="101"/>
      <c r="AZ229" s="101"/>
      <c r="BA229" s="101"/>
      <c r="BB229" s="101"/>
      <c r="BC229" s="101"/>
      <c r="BD229" s="101"/>
      <c r="BE229" s="101"/>
      <c r="BF229" s="101"/>
      <c r="BG229" s="101"/>
      <c r="BH229" s="101"/>
      <c r="BI229" s="101"/>
      <c r="BJ229" s="101"/>
      <c r="BK229" s="101"/>
      <c r="BL229" s="101"/>
      <c r="BM229" s="101"/>
      <c r="BN229" s="101"/>
      <c r="BO229" s="101"/>
      <c r="BP229" s="101"/>
      <c r="BQ229" s="101"/>
      <c r="BR229" s="101"/>
    </row>
    <row r="230" spans="1:70" s="104" customFormat="1" x14ac:dyDescent="0.35">
      <c r="A230" s="10">
        <f>IF(E230&lt;&gt;"",1+MAX($A$8:A229),"")</f>
        <v>141</v>
      </c>
      <c r="B230" s="224" t="s">
        <v>183</v>
      </c>
      <c r="C230" s="225"/>
      <c r="D230" s="223" t="s">
        <v>205</v>
      </c>
      <c r="E230" s="222">
        <v>48</v>
      </c>
      <c r="F230" s="32">
        <f t="shared" si="158"/>
        <v>0.1</v>
      </c>
      <c r="G230" s="58">
        <f t="shared" si="159"/>
        <v>52.800000000000004</v>
      </c>
      <c r="H230" s="222" t="s">
        <v>129</v>
      </c>
      <c r="I230" s="175">
        <v>4</v>
      </c>
      <c r="J230" s="175">
        <v>8</v>
      </c>
      <c r="K230" s="117">
        <f t="shared" si="160"/>
        <v>211.20000000000002</v>
      </c>
      <c r="L230" s="114">
        <f t="shared" si="161"/>
        <v>422.40000000000003</v>
      </c>
      <c r="M230" s="116">
        <f t="shared" si="162"/>
        <v>12</v>
      </c>
      <c r="N230" s="113">
        <f t="shared" si="163"/>
        <v>633.6</v>
      </c>
      <c r="O230" s="100"/>
      <c r="P230" s="101"/>
      <c r="Q230" s="101"/>
      <c r="R230" s="101"/>
      <c r="S230" s="101"/>
      <c r="T230" s="101"/>
      <c r="U230" s="101"/>
      <c r="V230" s="101"/>
      <c r="W230" s="101"/>
      <c r="X230" s="101"/>
      <c r="Y230" s="101"/>
      <c r="Z230" s="101"/>
      <c r="AA230" s="101"/>
      <c r="AB230" s="101"/>
      <c r="AC230" s="101"/>
      <c r="AD230" s="101"/>
      <c r="AE230" s="101"/>
      <c r="AF230" s="101"/>
      <c r="AG230" s="101"/>
      <c r="AH230" s="101"/>
      <c r="AI230" s="101"/>
      <c r="AJ230" s="101"/>
      <c r="AK230" s="101"/>
      <c r="AL230" s="101"/>
      <c r="AM230" s="101"/>
      <c r="AN230" s="101"/>
      <c r="AO230" s="101"/>
      <c r="AP230" s="101"/>
      <c r="AQ230" s="101"/>
      <c r="AR230" s="101"/>
      <c r="AS230" s="101"/>
      <c r="AT230" s="101"/>
      <c r="AU230" s="101"/>
      <c r="AV230" s="101"/>
      <c r="AW230" s="101"/>
      <c r="AX230" s="101"/>
      <c r="AY230" s="101"/>
      <c r="AZ230" s="101"/>
      <c r="BA230" s="101"/>
      <c r="BB230" s="101"/>
      <c r="BC230" s="101"/>
      <c r="BD230" s="101"/>
      <c r="BE230" s="101"/>
      <c r="BF230" s="101"/>
      <c r="BG230" s="101"/>
      <c r="BH230" s="101"/>
      <c r="BI230" s="101"/>
      <c r="BJ230" s="101"/>
      <c r="BK230" s="101"/>
      <c r="BL230" s="101"/>
      <c r="BM230" s="101"/>
      <c r="BN230" s="101"/>
      <c r="BO230" s="101"/>
      <c r="BP230" s="101"/>
      <c r="BQ230" s="101"/>
      <c r="BR230" s="101"/>
    </row>
    <row r="231" spans="1:70" s="104" customFormat="1" x14ac:dyDescent="0.35">
      <c r="A231" s="10">
        <f>IF(E231&lt;&gt;"",1+MAX($A$8:A221),"")</f>
        <v>136</v>
      </c>
      <c r="B231" s="224" t="s">
        <v>183</v>
      </c>
      <c r="C231" s="225"/>
      <c r="D231" s="223" t="s">
        <v>206</v>
      </c>
      <c r="E231" s="222">
        <v>69</v>
      </c>
      <c r="F231" s="32">
        <f t="shared" si="158"/>
        <v>0.1</v>
      </c>
      <c r="G231" s="58">
        <f t="shared" si="159"/>
        <v>75.900000000000006</v>
      </c>
      <c r="H231" s="222" t="s">
        <v>129</v>
      </c>
      <c r="I231" s="175">
        <v>4</v>
      </c>
      <c r="J231" s="175">
        <v>9</v>
      </c>
      <c r="K231" s="117">
        <f t="shared" si="160"/>
        <v>303.60000000000002</v>
      </c>
      <c r="L231" s="114">
        <f t="shared" si="161"/>
        <v>683.1</v>
      </c>
      <c r="M231" s="116">
        <f t="shared" si="162"/>
        <v>13</v>
      </c>
      <c r="N231" s="113">
        <f t="shared" si="163"/>
        <v>986.7</v>
      </c>
      <c r="O231" s="100"/>
      <c r="P231" s="101"/>
      <c r="Q231" s="101"/>
      <c r="R231" s="101"/>
      <c r="S231" s="101"/>
      <c r="T231" s="101"/>
      <c r="U231" s="101"/>
      <c r="V231" s="101"/>
      <c r="W231" s="101"/>
      <c r="X231" s="101"/>
      <c r="Y231" s="101"/>
      <c r="Z231" s="101"/>
      <c r="AA231" s="101"/>
      <c r="AB231" s="101"/>
      <c r="AC231" s="101"/>
      <c r="AD231" s="101"/>
      <c r="AE231" s="101"/>
      <c r="AF231" s="101"/>
      <c r="AG231" s="101"/>
      <c r="AH231" s="101"/>
      <c r="AI231" s="101"/>
      <c r="AJ231" s="101"/>
      <c r="AK231" s="101"/>
      <c r="AL231" s="101"/>
      <c r="AM231" s="101"/>
      <c r="AN231" s="101"/>
      <c r="AO231" s="101"/>
      <c r="AP231" s="101"/>
      <c r="AQ231" s="101"/>
      <c r="AR231" s="101"/>
      <c r="AS231" s="101"/>
      <c r="AT231" s="101"/>
      <c r="AU231" s="101"/>
      <c r="AV231" s="101"/>
      <c r="AW231" s="101"/>
      <c r="AX231" s="101"/>
      <c r="AY231" s="101"/>
      <c r="AZ231" s="101"/>
      <c r="BA231" s="101"/>
      <c r="BB231" s="101"/>
      <c r="BC231" s="101"/>
      <c r="BD231" s="101"/>
      <c r="BE231" s="101"/>
      <c r="BF231" s="101"/>
      <c r="BG231" s="101"/>
      <c r="BH231" s="101"/>
      <c r="BI231" s="101"/>
      <c r="BJ231" s="101"/>
      <c r="BK231" s="101"/>
      <c r="BL231" s="101"/>
      <c r="BM231" s="101"/>
      <c r="BN231" s="101"/>
      <c r="BO231" s="101"/>
      <c r="BP231" s="101"/>
      <c r="BQ231" s="101"/>
      <c r="BR231" s="101"/>
    </row>
    <row r="232" spans="1:70" s="104" customFormat="1" x14ac:dyDescent="0.35">
      <c r="A232" s="10">
        <f>IF(E232&lt;&gt;"",1+MAX($A$8:A231),"")</f>
        <v>142</v>
      </c>
      <c r="B232" s="224" t="s">
        <v>183</v>
      </c>
      <c r="C232" s="225"/>
      <c r="D232" s="223" t="s">
        <v>207</v>
      </c>
      <c r="E232" s="222">
        <v>4</v>
      </c>
      <c r="F232" s="32">
        <f t="shared" si="158"/>
        <v>0.1</v>
      </c>
      <c r="G232" s="58">
        <f t="shared" si="159"/>
        <v>4.4000000000000004</v>
      </c>
      <c r="H232" s="222" t="s">
        <v>129</v>
      </c>
      <c r="I232" s="175">
        <v>4</v>
      </c>
      <c r="J232" s="175">
        <v>10</v>
      </c>
      <c r="K232" s="117">
        <f t="shared" si="160"/>
        <v>17.600000000000001</v>
      </c>
      <c r="L232" s="114">
        <f t="shared" si="161"/>
        <v>44</v>
      </c>
      <c r="M232" s="116">
        <f t="shared" si="162"/>
        <v>14</v>
      </c>
      <c r="N232" s="113">
        <f t="shared" si="163"/>
        <v>61.600000000000009</v>
      </c>
      <c r="O232" s="100"/>
      <c r="P232" s="101"/>
      <c r="Q232" s="101"/>
      <c r="R232" s="101"/>
      <c r="S232" s="101"/>
      <c r="T232" s="101"/>
      <c r="U232" s="101"/>
      <c r="V232" s="101"/>
      <c r="W232" s="101"/>
      <c r="X232" s="101"/>
      <c r="Y232" s="101"/>
      <c r="Z232" s="101"/>
      <c r="AA232" s="101"/>
      <c r="AB232" s="101"/>
      <c r="AC232" s="101"/>
      <c r="AD232" s="101"/>
      <c r="AE232" s="101"/>
      <c r="AF232" s="101"/>
      <c r="AG232" s="101"/>
      <c r="AH232" s="101"/>
      <c r="AI232" s="101"/>
      <c r="AJ232" s="101"/>
      <c r="AK232" s="101"/>
      <c r="AL232" s="101"/>
      <c r="AM232" s="101"/>
      <c r="AN232" s="101"/>
      <c r="AO232" s="101"/>
      <c r="AP232" s="101"/>
      <c r="AQ232" s="101"/>
      <c r="AR232" s="101"/>
      <c r="AS232" s="101"/>
      <c r="AT232" s="101"/>
      <c r="AU232" s="101"/>
      <c r="AV232" s="101"/>
      <c r="AW232" s="101"/>
      <c r="AX232" s="101"/>
      <c r="AY232" s="101"/>
      <c r="AZ232" s="101"/>
      <c r="BA232" s="101"/>
      <c r="BB232" s="101"/>
      <c r="BC232" s="101"/>
      <c r="BD232" s="101"/>
      <c r="BE232" s="101"/>
      <c r="BF232" s="101"/>
      <c r="BG232" s="101"/>
      <c r="BH232" s="101"/>
      <c r="BI232" s="101"/>
      <c r="BJ232" s="101"/>
      <c r="BK232" s="101"/>
      <c r="BL232" s="101"/>
      <c r="BM232" s="101"/>
      <c r="BN232" s="101"/>
      <c r="BO232" s="101"/>
      <c r="BP232" s="101"/>
      <c r="BQ232" s="101"/>
      <c r="BR232" s="101"/>
    </row>
    <row r="233" spans="1:70" s="104" customFormat="1" x14ac:dyDescent="0.35">
      <c r="A233" s="10">
        <f>IF(E233&lt;&gt;"",1+MAX($A$8:A232),"")</f>
        <v>143</v>
      </c>
      <c r="B233" s="224" t="s">
        <v>183</v>
      </c>
      <c r="C233" s="225"/>
      <c r="D233" s="223" t="s">
        <v>208</v>
      </c>
      <c r="E233" s="222">
        <v>21</v>
      </c>
      <c r="F233" s="32">
        <f t="shared" si="158"/>
        <v>0.1</v>
      </c>
      <c r="G233" s="58">
        <f t="shared" si="159"/>
        <v>23.1</v>
      </c>
      <c r="H233" s="222" t="s">
        <v>129</v>
      </c>
      <c r="I233" s="175">
        <v>3</v>
      </c>
      <c r="J233" s="175">
        <v>7</v>
      </c>
      <c r="K233" s="117">
        <f t="shared" si="160"/>
        <v>69.300000000000011</v>
      </c>
      <c r="L233" s="114">
        <f t="shared" si="161"/>
        <v>161.70000000000002</v>
      </c>
      <c r="M233" s="116">
        <f t="shared" si="162"/>
        <v>10</v>
      </c>
      <c r="N233" s="113">
        <f t="shared" si="163"/>
        <v>231</v>
      </c>
      <c r="O233" s="100"/>
      <c r="P233" s="101"/>
      <c r="Q233" s="101"/>
      <c r="R233" s="101"/>
      <c r="S233" s="101"/>
      <c r="T233" s="101"/>
      <c r="U233" s="101"/>
      <c r="V233" s="101"/>
      <c r="W233" s="101"/>
      <c r="X233" s="101"/>
      <c r="Y233" s="101"/>
      <c r="Z233" s="101"/>
      <c r="AA233" s="101"/>
      <c r="AB233" s="101"/>
      <c r="AC233" s="101"/>
      <c r="AD233" s="101"/>
      <c r="AE233" s="101"/>
      <c r="AF233" s="101"/>
      <c r="AG233" s="101"/>
      <c r="AH233" s="101"/>
      <c r="AI233" s="101"/>
      <c r="AJ233" s="101"/>
      <c r="AK233" s="101"/>
      <c r="AL233" s="101"/>
      <c r="AM233" s="101"/>
      <c r="AN233" s="101"/>
      <c r="AO233" s="101"/>
      <c r="AP233" s="101"/>
      <c r="AQ233" s="101"/>
      <c r="AR233" s="101"/>
      <c r="AS233" s="101"/>
      <c r="AT233" s="101"/>
      <c r="AU233" s="101"/>
      <c r="AV233" s="101"/>
      <c r="AW233" s="101"/>
      <c r="AX233" s="101"/>
      <c r="AY233" s="101"/>
      <c r="AZ233" s="101"/>
      <c r="BA233" s="101"/>
      <c r="BB233" s="101"/>
      <c r="BC233" s="101"/>
      <c r="BD233" s="101"/>
      <c r="BE233" s="101"/>
      <c r="BF233" s="101"/>
      <c r="BG233" s="101"/>
      <c r="BH233" s="101"/>
      <c r="BI233" s="101"/>
      <c r="BJ233" s="101"/>
      <c r="BK233" s="101"/>
      <c r="BL233" s="101"/>
      <c r="BM233" s="101"/>
      <c r="BN233" s="101"/>
      <c r="BO233" s="101"/>
      <c r="BP233" s="101"/>
      <c r="BQ233" s="101"/>
      <c r="BR233" s="101"/>
    </row>
    <row r="234" spans="1:70" s="104" customFormat="1" x14ac:dyDescent="0.35">
      <c r="A234" s="10">
        <f>IF(E234&lt;&gt;"",1+MAX($A$8:A233),"")</f>
        <v>144</v>
      </c>
      <c r="B234" s="224" t="s">
        <v>183</v>
      </c>
      <c r="C234" s="225"/>
      <c r="D234" s="223" t="s">
        <v>209</v>
      </c>
      <c r="E234" s="222">
        <v>7</v>
      </c>
      <c r="F234" s="32">
        <f t="shared" si="158"/>
        <v>0.1</v>
      </c>
      <c r="G234" s="58">
        <f t="shared" si="159"/>
        <v>7.7000000000000011</v>
      </c>
      <c r="H234" s="222" t="s">
        <v>129</v>
      </c>
      <c r="I234" s="175">
        <v>4</v>
      </c>
      <c r="J234" s="175">
        <v>9</v>
      </c>
      <c r="K234" s="117">
        <f t="shared" si="160"/>
        <v>30.800000000000004</v>
      </c>
      <c r="L234" s="114">
        <f t="shared" si="161"/>
        <v>69.300000000000011</v>
      </c>
      <c r="M234" s="116">
        <f t="shared" si="162"/>
        <v>13</v>
      </c>
      <c r="N234" s="113">
        <f t="shared" si="163"/>
        <v>100.10000000000001</v>
      </c>
      <c r="O234" s="100"/>
      <c r="P234" s="101"/>
      <c r="Q234" s="101"/>
      <c r="R234" s="101"/>
      <c r="S234" s="101"/>
      <c r="T234" s="101"/>
      <c r="U234" s="101"/>
      <c r="V234" s="101"/>
      <c r="W234" s="101"/>
      <c r="X234" s="101"/>
      <c r="Y234" s="101"/>
      <c r="Z234" s="101"/>
      <c r="AA234" s="101"/>
      <c r="AB234" s="101"/>
      <c r="AC234" s="101"/>
      <c r="AD234" s="101"/>
      <c r="AE234" s="101"/>
      <c r="AF234" s="101"/>
      <c r="AG234" s="101"/>
      <c r="AH234" s="101"/>
      <c r="AI234" s="101"/>
      <c r="AJ234" s="101"/>
      <c r="AK234" s="101"/>
      <c r="AL234" s="101"/>
      <c r="AM234" s="101"/>
      <c r="AN234" s="101"/>
      <c r="AO234" s="101"/>
      <c r="AP234" s="101"/>
      <c r="AQ234" s="101"/>
      <c r="AR234" s="101"/>
      <c r="AS234" s="101"/>
      <c r="AT234" s="101"/>
      <c r="AU234" s="101"/>
      <c r="AV234" s="101"/>
      <c r="AW234" s="101"/>
      <c r="AX234" s="101"/>
      <c r="AY234" s="101"/>
      <c r="AZ234" s="101"/>
      <c r="BA234" s="101"/>
      <c r="BB234" s="101"/>
      <c r="BC234" s="101"/>
      <c r="BD234" s="101"/>
      <c r="BE234" s="101"/>
      <c r="BF234" s="101"/>
      <c r="BG234" s="101"/>
      <c r="BH234" s="101"/>
      <c r="BI234" s="101"/>
      <c r="BJ234" s="101"/>
      <c r="BK234" s="101"/>
      <c r="BL234" s="101"/>
      <c r="BM234" s="101"/>
      <c r="BN234" s="101"/>
      <c r="BO234" s="101"/>
      <c r="BP234" s="101"/>
      <c r="BQ234" s="101"/>
      <c r="BR234" s="101"/>
    </row>
    <row r="235" spans="1:70" s="104" customFormat="1" x14ac:dyDescent="0.35">
      <c r="A235" s="10">
        <f>IF(E235&lt;&gt;"",1+MAX($A$8:A221),"")</f>
        <v>136</v>
      </c>
      <c r="B235" s="224" t="s">
        <v>183</v>
      </c>
      <c r="C235" s="225"/>
      <c r="D235" s="223" t="s">
        <v>210</v>
      </c>
      <c r="E235" s="222">
        <v>41</v>
      </c>
      <c r="F235" s="32">
        <f t="shared" ref="F235:F236" si="164">IF(E235="","",10%)</f>
        <v>0.1</v>
      </c>
      <c r="G235" s="58">
        <f t="shared" ref="G235:G240" si="165">IF(E235="","",E235*(1+F235))</f>
        <v>45.1</v>
      </c>
      <c r="H235" s="222" t="s">
        <v>129</v>
      </c>
      <c r="I235" s="175">
        <v>3</v>
      </c>
      <c r="J235" s="175">
        <v>6</v>
      </c>
      <c r="K235" s="117">
        <f t="shared" si="160"/>
        <v>135.30000000000001</v>
      </c>
      <c r="L235" s="114">
        <f t="shared" si="161"/>
        <v>270.60000000000002</v>
      </c>
      <c r="M235" s="116">
        <f t="shared" ref="M235:M240" si="166">IF(E235="","",I235+J235)</f>
        <v>9</v>
      </c>
      <c r="N235" s="113">
        <f t="shared" si="163"/>
        <v>405.90000000000003</v>
      </c>
      <c r="O235" s="100"/>
      <c r="P235" s="101"/>
      <c r="Q235" s="101"/>
      <c r="R235" s="101"/>
      <c r="S235" s="101"/>
      <c r="T235" s="101"/>
      <c r="U235" s="101"/>
      <c r="V235" s="101"/>
      <c r="W235" s="101"/>
      <c r="X235" s="101"/>
      <c r="Y235" s="101"/>
      <c r="Z235" s="101"/>
      <c r="AA235" s="101"/>
      <c r="AB235" s="101"/>
      <c r="AC235" s="101"/>
      <c r="AD235" s="101"/>
      <c r="AE235" s="101"/>
      <c r="AF235" s="101"/>
      <c r="AG235" s="101"/>
      <c r="AH235" s="101"/>
      <c r="AI235" s="101"/>
      <c r="AJ235" s="101"/>
      <c r="AK235" s="101"/>
      <c r="AL235" s="101"/>
      <c r="AM235" s="101"/>
      <c r="AN235" s="101"/>
      <c r="AO235" s="101"/>
      <c r="AP235" s="101"/>
      <c r="AQ235" s="101"/>
      <c r="AR235" s="101"/>
      <c r="AS235" s="101"/>
      <c r="AT235" s="101"/>
      <c r="AU235" s="101"/>
      <c r="AV235" s="101"/>
      <c r="AW235" s="101"/>
      <c r="AX235" s="101"/>
      <c r="AY235" s="101"/>
      <c r="AZ235" s="101"/>
      <c r="BA235" s="101"/>
      <c r="BB235" s="101"/>
      <c r="BC235" s="101"/>
      <c r="BD235" s="101"/>
      <c r="BE235" s="101"/>
      <c r="BF235" s="101"/>
      <c r="BG235" s="101"/>
      <c r="BH235" s="101"/>
      <c r="BI235" s="101"/>
      <c r="BJ235" s="101"/>
      <c r="BK235" s="101"/>
      <c r="BL235" s="101"/>
      <c r="BM235" s="101"/>
      <c r="BN235" s="101"/>
      <c r="BO235" s="101"/>
      <c r="BP235" s="101"/>
      <c r="BQ235" s="101"/>
      <c r="BR235" s="101"/>
    </row>
    <row r="236" spans="1:70" s="104" customFormat="1" x14ac:dyDescent="0.35">
      <c r="A236" s="10">
        <f>IF(E236&lt;&gt;"",1+MAX($A$8:A235),"")</f>
        <v>145</v>
      </c>
      <c r="B236" s="224" t="s">
        <v>183</v>
      </c>
      <c r="C236" s="225"/>
      <c r="D236" s="223" t="s">
        <v>211</v>
      </c>
      <c r="E236" s="222">
        <v>19</v>
      </c>
      <c r="F236" s="32">
        <f t="shared" si="164"/>
        <v>0.1</v>
      </c>
      <c r="G236" s="58">
        <f t="shared" si="165"/>
        <v>20.900000000000002</v>
      </c>
      <c r="H236" s="222" t="s">
        <v>129</v>
      </c>
      <c r="I236" s="175">
        <v>3</v>
      </c>
      <c r="J236" s="175">
        <v>5</v>
      </c>
      <c r="K236" s="117">
        <f t="shared" si="160"/>
        <v>62.7</v>
      </c>
      <c r="L236" s="114">
        <f t="shared" si="161"/>
        <v>104.50000000000001</v>
      </c>
      <c r="M236" s="116">
        <f t="shared" si="166"/>
        <v>8</v>
      </c>
      <c r="N236" s="113">
        <f t="shared" si="163"/>
        <v>167.20000000000002</v>
      </c>
      <c r="O236" s="100"/>
      <c r="P236" s="101"/>
      <c r="Q236" s="101"/>
      <c r="R236" s="101"/>
      <c r="S236" s="101"/>
      <c r="T236" s="101"/>
      <c r="U236" s="101"/>
      <c r="V236" s="101"/>
      <c r="W236" s="101"/>
      <c r="X236" s="101"/>
      <c r="Y236" s="101"/>
      <c r="Z236" s="101"/>
      <c r="AA236" s="101"/>
      <c r="AB236" s="101"/>
      <c r="AC236" s="101"/>
      <c r="AD236" s="101"/>
      <c r="AE236" s="101"/>
      <c r="AF236" s="101"/>
      <c r="AG236" s="101"/>
      <c r="AH236" s="101"/>
      <c r="AI236" s="101"/>
      <c r="AJ236" s="101"/>
      <c r="AK236" s="101"/>
      <c r="AL236" s="101"/>
      <c r="AM236" s="101"/>
      <c r="AN236" s="101"/>
      <c r="AO236" s="101"/>
      <c r="AP236" s="101"/>
      <c r="AQ236" s="101"/>
      <c r="AR236" s="101"/>
      <c r="AS236" s="101"/>
      <c r="AT236" s="101"/>
      <c r="AU236" s="101"/>
      <c r="AV236" s="101"/>
      <c r="AW236" s="101"/>
      <c r="AX236" s="101"/>
      <c r="AY236" s="101"/>
      <c r="AZ236" s="101"/>
      <c r="BA236" s="101"/>
      <c r="BB236" s="101"/>
      <c r="BC236" s="101"/>
      <c r="BD236" s="101"/>
      <c r="BE236" s="101"/>
      <c r="BF236" s="101"/>
      <c r="BG236" s="101"/>
      <c r="BH236" s="101"/>
      <c r="BI236" s="101"/>
      <c r="BJ236" s="101"/>
      <c r="BK236" s="101"/>
      <c r="BL236" s="101"/>
      <c r="BM236" s="101"/>
      <c r="BN236" s="101"/>
      <c r="BO236" s="101"/>
      <c r="BP236" s="101"/>
      <c r="BQ236" s="101"/>
      <c r="BR236" s="101"/>
    </row>
    <row r="237" spans="1:70" s="104" customFormat="1" x14ac:dyDescent="0.35">
      <c r="A237" s="10">
        <f>IF(E237&lt;&gt;"",1+MAX($A$8:A236),"")</f>
        <v>146</v>
      </c>
      <c r="B237" s="224" t="s">
        <v>183</v>
      </c>
      <c r="C237" s="225"/>
      <c r="D237" s="223" t="s">
        <v>212</v>
      </c>
      <c r="E237" s="222">
        <v>21</v>
      </c>
      <c r="F237" s="32">
        <v>0</v>
      </c>
      <c r="G237" s="58">
        <f t="shared" si="165"/>
        <v>21</v>
      </c>
      <c r="H237" s="222" t="s">
        <v>117</v>
      </c>
      <c r="I237" s="175">
        <v>20</v>
      </c>
      <c r="J237" s="175">
        <v>30</v>
      </c>
      <c r="K237" s="117">
        <f t="shared" si="160"/>
        <v>420</v>
      </c>
      <c r="L237" s="114">
        <f t="shared" si="161"/>
        <v>630</v>
      </c>
      <c r="M237" s="116">
        <f t="shared" si="166"/>
        <v>50</v>
      </c>
      <c r="N237" s="113">
        <f t="shared" si="163"/>
        <v>1050</v>
      </c>
      <c r="O237" s="100"/>
      <c r="P237" s="101"/>
      <c r="Q237" s="101"/>
      <c r="R237" s="101"/>
      <c r="S237" s="101"/>
      <c r="T237" s="101"/>
      <c r="U237" s="101"/>
      <c r="V237" s="101"/>
      <c r="W237" s="101"/>
      <c r="X237" s="101"/>
      <c r="Y237" s="101"/>
      <c r="Z237" s="101"/>
      <c r="AA237" s="101"/>
      <c r="AB237" s="101"/>
      <c r="AC237" s="101"/>
      <c r="AD237" s="101"/>
      <c r="AE237" s="101"/>
      <c r="AF237" s="101"/>
      <c r="AG237" s="101"/>
      <c r="AH237" s="101"/>
      <c r="AI237" s="101"/>
      <c r="AJ237" s="101"/>
      <c r="AK237" s="101"/>
      <c r="AL237" s="101"/>
      <c r="AM237" s="101"/>
      <c r="AN237" s="101"/>
      <c r="AO237" s="101"/>
      <c r="AP237" s="101"/>
      <c r="AQ237" s="101"/>
      <c r="AR237" s="101"/>
      <c r="AS237" s="101"/>
      <c r="AT237" s="101"/>
      <c r="AU237" s="101"/>
      <c r="AV237" s="101"/>
      <c r="AW237" s="101"/>
      <c r="AX237" s="101"/>
      <c r="AY237" s="101"/>
      <c r="AZ237" s="101"/>
      <c r="BA237" s="101"/>
      <c r="BB237" s="101"/>
      <c r="BC237" s="101"/>
      <c r="BD237" s="101"/>
      <c r="BE237" s="101"/>
      <c r="BF237" s="101"/>
      <c r="BG237" s="101"/>
      <c r="BH237" s="101"/>
      <c r="BI237" s="101"/>
      <c r="BJ237" s="101"/>
      <c r="BK237" s="101"/>
      <c r="BL237" s="101"/>
      <c r="BM237" s="101"/>
      <c r="BN237" s="101"/>
      <c r="BO237" s="101"/>
      <c r="BP237" s="101"/>
      <c r="BQ237" s="101"/>
      <c r="BR237" s="101"/>
    </row>
    <row r="238" spans="1:70" s="104" customFormat="1" x14ac:dyDescent="0.35">
      <c r="A238" s="10">
        <f>IF(E238&lt;&gt;"",1+MAX($A$8:A237),"")</f>
        <v>147</v>
      </c>
      <c r="B238" s="224" t="s">
        <v>183</v>
      </c>
      <c r="C238" s="225"/>
      <c r="D238" s="223" t="s">
        <v>213</v>
      </c>
      <c r="E238" s="222">
        <v>39</v>
      </c>
      <c r="F238" s="32">
        <v>0</v>
      </c>
      <c r="G238" s="58">
        <f t="shared" si="165"/>
        <v>39</v>
      </c>
      <c r="H238" s="222" t="s">
        <v>117</v>
      </c>
      <c r="I238" s="175">
        <v>20</v>
      </c>
      <c r="J238" s="175">
        <v>30</v>
      </c>
      <c r="K238" s="117">
        <f t="shared" si="160"/>
        <v>780</v>
      </c>
      <c r="L238" s="114">
        <f t="shared" si="161"/>
        <v>1170</v>
      </c>
      <c r="M238" s="116">
        <f t="shared" si="166"/>
        <v>50</v>
      </c>
      <c r="N238" s="113">
        <f t="shared" si="163"/>
        <v>1950</v>
      </c>
      <c r="O238" s="100"/>
      <c r="P238" s="101"/>
      <c r="Q238" s="101"/>
      <c r="R238" s="101"/>
      <c r="S238" s="101"/>
      <c r="T238" s="101"/>
      <c r="U238" s="101"/>
      <c r="V238" s="101"/>
      <c r="W238" s="101"/>
      <c r="X238" s="101"/>
      <c r="Y238" s="101"/>
      <c r="Z238" s="101"/>
      <c r="AA238" s="101"/>
      <c r="AB238" s="101"/>
      <c r="AC238" s="101"/>
      <c r="AD238" s="101"/>
      <c r="AE238" s="101"/>
      <c r="AF238" s="101"/>
      <c r="AG238" s="101"/>
      <c r="AH238" s="101"/>
      <c r="AI238" s="101"/>
      <c r="AJ238" s="101"/>
      <c r="AK238" s="101"/>
      <c r="AL238" s="101"/>
      <c r="AM238" s="101"/>
      <c r="AN238" s="101"/>
      <c r="AO238" s="101"/>
      <c r="AP238" s="101"/>
      <c r="AQ238" s="101"/>
      <c r="AR238" s="101"/>
      <c r="AS238" s="101"/>
      <c r="AT238" s="101"/>
      <c r="AU238" s="101"/>
      <c r="AV238" s="101"/>
      <c r="AW238" s="101"/>
      <c r="AX238" s="101"/>
      <c r="AY238" s="101"/>
      <c r="AZ238" s="101"/>
      <c r="BA238" s="101"/>
      <c r="BB238" s="101"/>
      <c r="BC238" s="101"/>
      <c r="BD238" s="101"/>
      <c r="BE238" s="101"/>
      <c r="BF238" s="101"/>
      <c r="BG238" s="101"/>
      <c r="BH238" s="101"/>
      <c r="BI238" s="101"/>
      <c r="BJ238" s="101"/>
      <c r="BK238" s="101"/>
      <c r="BL238" s="101"/>
      <c r="BM238" s="101"/>
      <c r="BN238" s="101"/>
      <c r="BO238" s="101"/>
      <c r="BP238" s="101"/>
      <c r="BQ238" s="101"/>
      <c r="BR238" s="101"/>
    </row>
    <row r="239" spans="1:70" s="104" customFormat="1" x14ac:dyDescent="0.35">
      <c r="A239" s="10">
        <f>IF(E239&lt;&gt;"",1+MAX($A$8:A226),"")</f>
        <v>139</v>
      </c>
      <c r="B239" s="224" t="s">
        <v>183</v>
      </c>
      <c r="C239" s="225"/>
      <c r="D239" s="223" t="s">
        <v>214</v>
      </c>
      <c r="E239" s="222">
        <v>8</v>
      </c>
      <c r="F239" s="32">
        <v>0</v>
      </c>
      <c r="G239" s="58">
        <f t="shared" si="165"/>
        <v>8</v>
      </c>
      <c r="H239" s="222" t="s">
        <v>117</v>
      </c>
      <c r="I239" s="175">
        <v>100</v>
      </c>
      <c r="J239" s="175">
        <v>350</v>
      </c>
      <c r="K239" s="117">
        <f t="shared" si="160"/>
        <v>800</v>
      </c>
      <c r="L239" s="114">
        <f t="shared" si="161"/>
        <v>2800</v>
      </c>
      <c r="M239" s="116">
        <f t="shared" si="166"/>
        <v>450</v>
      </c>
      <c r="N239" s="113">
        <f t="shared" si="163"/>
        <v>3600</v>
      </c>
      <c r="O239" s="100"/>
      <c r="P239" s="101"/>
      <c r="Q239" s="101"/>
      <c r="R239" s="101"/>
      <c r="S239" s="101"/>
      <c r="T239" s="101"/>
      <c r="U239" s="101"/>
      <c r="V239" s="101"/>
      <c r="W239" s="101"/>
      <c r="X239" s="101"/>
      <c r="Y239" s="101"/>
      <c r="Z239" s="101"/>
      <c r="AA239" s="101"/>
      <c r="AB239" s="101"/>
      <c r="AC239" s="101"/>
      <c r="AD239" s="101"/>
      <c r="AE239" s="101"/>
      <c r="AF239" s="101"/>
      <c r="AG239" s="101"/>
      <c r="AH239" s="101"/>
      <c r="AI239" s="101"/>
      <c r="AJ239" s="101"/>
      <c r="AK239" s="101"/>
      <c r="AL239" s="101"/>
      <c r="AM239" s="101"/>
      <c r="AN239" s="101"/>
      <c r="AO239" s="101"/>
      <c r="AP239" s="101"/>
      <c r="AQ239" s="101"/>
      <c r="AR239" s="101"/>
      <c r="AS239" s="101"/>
      <c r="AT239" s="101"/>
      <c r="AU239" s="101"/>
      <c r="AV239" s="101"/>
      <c r="AW239" s="101"/>
      <c r="AX239" s="101"/>
      <c r="AY239" s="101"/>
      <c r="AZ239" s="101"/>
      <c r="BA239" s="101"/>
      <c r="BB239" s="101"/>
      <c r="BC239" s="101"/>
      <c r="BD239" s="101"/>
      <c r="BE239" s="101"/>
      <c r="BF239" s="101"/>
      <c r="BG239" s="101"/>
      <c r="BH239" s="101"/>
      <c r="BI239" s="101"/>
      <c r="BJ239" s="101"/>
      <c r="BK239" s="101"/>
      <c r="BL239" s="101"/>
      <c r="BM239" s="101"/>
      <c r="BN239" s="101"/>
      <c r="BO239" s="101"/>
      <c r="BP239" s="101"/>
      <c r="BQ239" s="101"/>
      <c r="BR239" s="101"/>
    </row>
    <row r="240" spans="1:70" s="104" customFormat="1" ht="16" thickBot="1" x14ac:dyDescent="0.4">
      <c r="A240" s="10">
        <f>IF(E240&lt;&gt;"",1+MAX($A$8:A239),"")</f>
        <v>148</v>
      </c>
      <c r="B240" s="224" t="s">
        <v>183</v>
      </c>
      <c r="C240" s="225"/>
      <c r="D240" s="223" t="s">
        <v>215</v>
      </c>
      <c r="E240" s="222">
        <v>6</v>
      </c>
      <c r="F240" s="32">
        <v>0</v>
      </c>
      <c r="G240" s="58">
        <f t="shared" si="165"/>
        <v>6</v>
      </c>
      <c r="H240" s="222" t="s">
        <v>117</v>
      </c>
      <c r="I240" s="175">
        <v>100</v>
      </c>
      <c r="J240" s="175">
        <v>350</v>
      </c>
      <c r="K240" s="117">
        <f t="shared" si="160"/>
        <v>600</v>
      </c>
      <c r="L240" s="114">
        <f t="shared" si="161"/>
        <v>2100</v>
      </c>
      <c r="M240" s="116">
        <f t="shared" si="166"/>
        <v>450</v>
      </c>
      <c r="N240" s="113">
        <f t="shared" si="163"/>
        <v>2700</v>
      </c>
      <c r="O240" s="100"/>
      <c r="P240" s="101"/>
      <c r="Q240" s="101"/>
      <c r="R240" s="101"/>
      <c r="S240" s="101"/>
      <c r="T240" s="101"/>
      <c r="U240" s="101"/>
      <c r="V240" s="101"/>
      <c r="W240" s="101"/>
      <c r="X240" s="101"/>
      <c r="Y240" s="101"/>
      <c r="Z240" s="101"/>
      <c r="AA240" s="101"/>
      <c r="AB240" s="101"/>
      <c r="AC240" s="101"/>
      <c r="AD240" s="101"/>
      <c r="AE240" s="101"/>
      <c r="AF240" s="101"/>
      <c r="AG240" s="101"/>
      <c r="AH240" s="101"/>
      <c r="AI240" s="101"/>
      <c r="AJ240" s="101"/>
      <c r="AK240" s="101"/>
      <c r="AL240" s="101"/>
      <c r="AM240" s="101"/>
      <c r="AN240" s="101"/>
      <c r="AO240" s="101"/>
      <c r="AP240" s="101"/>
      <c r="AQ240" s="101"/>
      <c r="AR240" s="101"/>
      <c r="AS240" s="101"/>
      <c r="AT240" s="101"/>
      <c r="AU240" s="101"/>
      <c r="AV240" s="101"/>
      <c r="AW240" s="101"/>
      <c r="AX240" s="101"/>
      <c r="AY240" s="101"/>
      <c r="AZ240" s="101"/>
      <c r="BA240" s="101"/>
      <c r="BB240" s="101"/>
      <c r="BC240" s="101"/>
      <c r="BD240" s="101"/>
      <c r="BE240" s="101"/>
      <c r="BF240" s="101"/>
      <c r="BG240" s="101"/>
      <c r="BH240" s="101"/>
      <c r="BI240" s="101"/>
      <c r="BJ240" s="101"/>
      <c r="BK240" s="101"/>
      <c r="BL240" s="101"/>
      <c r="BM240" s="101"/>
      <c r="BN240" s="101"/>
      <c r="BO240" s="101"/>
      <c r="BP240" s="101"/>
      <c r="BQ240" s="101"/>
      <c r="BR240" s="101"/>
    </row>
    <row r="241" spans="1:70" ht="16" thickBot="1" x14ac:dyDescent="0.4">
      <c r="A241" s="10" t="str">
        <f>IF(E241&lt;&gt;"",1+MAX($A$8:A226),"")</f>
        <v/>
      </c>
      <c r="B241" s="37"/>
      <c r="C241" s="12"/>
      <c r="D241" s="133" t="s">
        <v>45</v>
      </c>
      <c r="E241" s="125"/>
      <c r="F241" s="84"/>
      <c r="G241" s="84"/>
      <c r="H241" s="85"/>
      <c r="I241" s="86"/>
      <c r="J241" s="86"/>
      <c r="K241" s="176">
        <f>SUM(K190:K240)</f>
        <v>15741.299999999997</v>
      </c>
      <c r="L241" s="176">
        <f>SUM(L190:L240)</f>
        <v>36178.099999999991</v>
      </c>
      <c r="M241" s="120"/>
      <c r="N241" s="119"/>
      <c r="O241" s="118">
        <f>SUM(N190:N240)</f>
        <v>51919.4</v>
      </c>
      <c r="P241" s="101"/>
      <c r="Q241" s="101"/>
      <c r="R241" s="101"/>
      <c r="S241" s="101"/>
      <c r="T241" s="101"/>
      <c r="U241" s="101"/>
      <c r="V241" s="101"/>
      <c r="W241" s="101"/>
      <c r="X241" s="101"/>
      <c r="Y241" s="101"/>
      <c r="Z241" s="101"/>
      <c r="AA241" s="101"/>
      <c r="AB241" s="101"/>
      <c r="AC241" s="101"/>
      <c r="AD241" s="101"/>
      <c r="AE241" s="101"/>
      <c r="AF241" s="101"/>
      <c r="AG241" s="101"/>
      <c r="AH241" s="101"/>
      <c r="AI241" s="101"/>
      <c r="AJ241" s="101"/>
    </row>
    <row r="242" spans="1:70" x14ac:dyDescent="0.35">
      <c r="A242" s="10" t="str">
        <f>IF(E242&lt;&gt;"",1+MAX($A$8:A241),"")</f>
        <v/>
      </c>
      <c r="B242" s="50"/>
      <c r="C242" s="38"/>
      <c r="D242" s="134"/>
      <c r="E242" s="126"/>
      <c r="F242" s="33"/>
      <c r="G242" s="39"/>
      <c r="H242" s="42"/>
      <c r="I242" s="47"/>
      <c r="J242" s="47"/>
      <c r="K242" s="60"/>
      <c r="L242" s="60"/>
      <c r="M242" s="60"/>
      <c r="N242" s="60"/>
      <c r="O242" s="64"/>
      <c r="P242" s="101"/>
      <c r="Q242" s="101"/>
      <c r="R242" s="101"/>
      <c r="S242" s="101"/>
      <c r="T242" s="101"/>
      <c r="U242" s="101"/>
      <c r="V242" s="101"/>
      <c r="W242" s="101"/>
      <c r="X242" s="101"/>
      <c r="Y242" s="101"/>
      <c r="Z242" s="101"/>
      <c r="AA242" s="101"/>
      <c r="AB242" s="101"/>
      <c r="AC242" s="101"/>
      <c r="AD242" s="101"/>
      <c r="AE242" s="101"/>
      <c r="AF242" s="101"/>
      <c r="AG242" s="101"/>
      <c r="AH242" s="101"/>
      <c r="AI242" s="101"/>
      <c r="AJ242" s="101"/>
    </row>
    <row r="243" spans="1:70" ht="16" thickBot="1" x14ac:dyDescent="0.4">
      <c r="A243" s="10" t="str">
        <f>IF(E243&lt;&gt;"",1+MAX($A$8:A242),"")</f>
        <v/>
      </c>
      <c r="B243" s="161"/>
      <c r="C243" s="162" t="s">
        <v>80</v>
      </c>
      <c r="D243" s="163" t="s">
        <v>38</v>
      </c>
      <c r="E243" s="164"/>
      <c r="F243" s="165"/>
      <c r="G243" s="166"/>
      <c r="H243" s="167"/>
      <c r="I243" s="168"/>
      <c r="J243" s="168"/>
      <c r="K243" s="169"/>
      <c r="L243" s="169"/>
      <c r="M243" s="169"/>
      <c r="N243" s="169"/>
      <c r="O243" s="170"/>
      <c r="P243" s="101"/>
      <c r="Q243" s="101"/>
      <c r="R243" s="101"/>
      <c r="S243" s="101"/>
      <c r="T243" s="101"/>
      <c r="U243" s="101"/>
      <c r="V243" s="101"/>
      <c r="W243" s="101"/>
      <c r="X243" s="101"/>
      <c r="Y243" s="101"/>
      <c r="Z243" s="101"/>
      <c r="AA243" s="101"/>
      <c r="AB243" s="101"/>
      <c r="AC243" s="101"/>
      <c r="AD243" s="101"/>
      <c r="AE243" s="101"/>
      <c r="AF243" s="101"/>
      <c r="AG243" s="101"/>
      <c r="AH243" s="101"/>
      <c r="AI243" s="101"/>
      <c r="AJ243" s="101"/>
    </row>
    <row r="244" spans="1:70" ht="16" thickBot="1" x14ac:dyDescent="0.4">
      <c r="A244" s="10" t="str">
        <f>IF(E244&lt;&gt;"",1+MAX($A$8:A243),"")</f>
        <v/>
      </c>
      <c r="B244" s="34"/>
      <c r="C244" s="177"/>
      <c r="D244" s="171" t="s">
        <v>60</v>
      </c>
      <c r="E244" s="172"/>
      <c r="F244" s="173"/>
      <c r="G244" s="43"/>
      <c r="H244" s="42"/>
      <c r="I244" s="47"/>
      <c r="J244" s="47"/>
      <c r="K244" s="61"/>
      <c r="L244" s="61"/>
      <c r="M244" s="61"/>
      <c r="N244" s="61"/>
      <c r="O244" s="36"/>
      <c r="P244" s="101"/>
      <c r="Q244" s="101"/>
      <c r="R244" s="101"/>
      <c r="S244" s="101"/>
      <c r="T244" s="101"/>
      <c r="U244" s="101"/>
      <c r="V244" s="101"/>
      <c r="W244" s="101"/>
      <c r="X244" s="101"/>
      <c r="Y244" s="101"/>
      <c r="Z244" s="101"/>
      <c r="AA244" s="101"/>
      <c r="AB244" s="101"/>
      <c r="AC244" s="101"/>
      <c r="AD244" s="101"/>
      <c r="AE244" s="101"/>
      <c r="AF244" s="101"/>
      <c r="AG244" s="101"/>
      <c r="AH244" s="101"/>
      <c r="AI244" s="101"/>
      <c r="AJ244" s="101"/>
    </row>
    <row r="245" spans="1:70" s="104" customFormat="1" x14ac:dyDescent="0.35">
      <c r="A245" s="10">
        <f>IF(E245&lt;&gt;"",1+MAX($A$8:A244),"")</f>
        <v>149</v>
      </c>
      <c r="B245" s="224" t="s">
        <v>232</v>
      </c>
      <c r="C245" s="225"/>
      <c r="D245" s="223" t="s">
        <v>233</v>
      </c>
      <c r="E245" s="222">
        <v>12</v>
      </c>
      <c r="F245" s="32">
        <f t="shared" ref="F245:F247" si="167">IF(E245="","",10%)</f>
        <v>0.1</v>
      </c>
      <c r="G245" s="58">
        <f t="shared" ref="G245:G247" si="168">IF(E245="","",E245*(1+F245))</f>
        <v>13.200000000000001</v>
      </c>
      <c r="H245" s="222" t="s">
        <v>129</v>
      </c>
      <c r="I245" s="175">
        <v>10</v>
      </c>
      <c r="J245" s="175">
        <v>16</v>
      </c>
      <c r="K245" s="117">
        <f t="shared" ref="K245:K262" si="169">IF(E245="","",G245*I245)</f>
        <v>132</v>
      </c>
      <c r="L245" s="114">
        <f t="shared" ref="L245:L262" si="170">IF(E245="","",G245*J245)</f>
        <v>211.20000000000002</v>
      </c>
      <c r="M245" s="116">
        <f t="shared" ref="M245:M247" si="171">IF(E245="","",I245+J245)</f>
        <v>26</v>
      </c>
      <c r="N245" s="113">
        <f t="shared" ref="N245:N262" si="172">IF(E245="","",M245*G245)</f>
        <v>343.20000000000005</v>
      </c>
      <c r="O245" s="100"/>
      <c r="P245" s="101"/>
      <c r="Q245" s="101"/>
      <c r="R245" s="101"/>
      <c r="S245" s="101"/>
      <c r="T245" s="101"/>
      <c r="U245" s="101"/>
      <c r="V245" s="101"/>
      <c r="W245" s="101"/>
      <c r="X245" s="101"/>
      <c r="Y245" s="101"/>
      <c r="Z245" s="101"/>
      <c r="AA245" s="101"/>
      <c r="AB245" s="101"/>
      <c r="AC245" s="101"/>
      <c r="AD245" s="101"/>
      <c r="AE245" s="101"/>
      <c r="AF245" s="101"/>
      <c r="AG245" s="101"/>
      <c r="AH245" s="101"/>
      <c r="AI245" s="101"/>
      <c r="AJ245" s="101"/>
      <c r="AK245" s="101"/>
      <c r="AL245" s="101"/>
      <c r="AM245" s="101"/>
      <c r="AN245" s="101"/>
      <c r="AO245" s="101"/>
      <c r="AP245" s="101"/>
      <c r="AQ245" s="101"/>
      <c r="AR245" s="101"/>
      <c r="AS245" s="101"/>
      <c r="AT245" s="101"/>
      <c r="AU245" s="101"/>
      <c r="AV245" s="101"/>
      <c r="AW245" s="101"/>
      <c r="AX245" s="101"/>
      <c r="AY245" s="101"/>
      <c r="AZ245" s="101"/>
      <c r="BA245" s="101"/>
      <c r="BB245" s="101"/>
      <c r="BC245" s="101"/>
      <c r="BD245" s="101"/>
      <c r="BE245" s="101"/>
      <c r="BF245" s="101"/>
      <c r="BG245" s="101"/>
      <c r="BH245" s="101"/>
      <c r="BI245" s="101"/>
      <c r="BJ245" s="101"/>
      <c r="BK245" s="101"/>
      <c r="BL245" s="101"/>
      <c r="BM245" s="101"/>
      <c r="BN245" s="101"/>
      <c r="BO245" s="101"/>
      <c r="BP245" s="101"/>
      <c r="BQ245" s="101"/>
      <c r="BR245" s="101"/>
    </row>
    <row r="246" spans="1:70" s="104" customFormat="1" x14ac:dyDescent="0.35">
      <c r="A246" s="10">
        <f>IF(E246&lt;&gt;"",1+MAX($A$8:A245),"")</f>
        <v>150</v>
      </c>
      <c r="B246" s="224" t="s">
        <v>232</v>
      </c>
      <c r="C246" s="225"/>
      <c r="D246" s="223" t="s">
        <v>234</v>
      </c>
      <c r="E246" s="222">
        <v>12</v>
      </c>
      <c r="F246" s="32">
        <f t="shared" si="167"/>
        <v>0.1</v>
      </c>
      <c r="G246" s="58">
        <f t="shared" si="168"/>
        <v>13.200000000000001</v>
      </c>
      <c r="H246" s="222" t="s">
        <v>129</v>
      </c>
      <c r="I246" s="175">
        <v>10</v>
      </c>
      <c r="J246" s="175">
        <v>18</v>
      </c>
      <c r="K246" s="117">
        <f t="shared" si="169"/>
        <v>132</v>
      </c>
      <c r="L246" s="114">
        <f t="shared" si="170"/>
        <v>237.60000000000002</v>
      </c>
      <c r="M246" s="116">
        <f t="shared" si="171"/>
        <v>28</v>
      </c>
      <c r="N246" s="113">
        <f t="shared" si="172"/>
        <v>369.6</v>
      </c>
      <c r="O246" s="100"/>
      <c r="P246" s="101"/>
      <c r="Q246" s="101"/>
      <c r="R246" s="101"/>
      <c r="S246" s="101"/>
      <c r="T246" s="101"/>
      <c r="U246" s="101"/>
      <c r="V246" s="101"/>
      <c r="W246" s="101"/>
      <c r="X246" s="101"/>
      <c r="Y246" s="101"/>
      <c r="Z246" s="101"/>
      <c r="AA246" s="101"/>
      <c r="AB246" s="101"/>
      <c r="AC246" s="101"/>
      <c r="AD246" s="101"/>
      <c r="AE246" s="101"/>
      <c r="AF246" s="101"/>
      <c r="AG246" s="101"/>
      <c r="AH246" s="101"/>
      <c r="AI246" s="101"/>
      <c r="AJ246" s="101"/>
      <c r="AK246" s="101"/>
      <c r="AL246" s="101"/>
      <c r="AM246" s="101"/>
      <c r="AN246" s="101"/>
      <c r="AO246" s="101"/>
      <c r="AP246" s="101"/>
      <c r="AQ246" s="101"/>
      <c r="AR246" s="101"/>
      <c r="AS246" s="101"/>
      <c r="AT246" s="101"/>
      <c r="AU246" s="101"/>
      <c r="AV246" s="101"/>
      <c r="AW246" s="101"/>
      <c r="AX246" s="101"/>
      <c r="AY246" s="101"/>
      <c r="AZ246" s="101"/>
      <c r="BA246" s="101"/>
      <c r="BB246" s="101"/>
      <c r="BC246" s="101"/>
      <c r="BD246" s="101"/>
      <c r="BE246" s="101"/>
      <c r="BF246" s="101"/>
      <c r="BG246" s="101"/>
      <c r="BH246" s="101"/>
      <c r="BI246" s="101"/>
      <c r="BJ246" s="101"/>
      <c r="BK246" s="101"/>
      <c r="BL246" s="101"/>
      <c r="BM246" s="101"/>
      <c r="BN246" s="101"/>
      <c r="BO246" s="101"/>
      <c r="BP246" s="101"/>
      <c r="BQ246" s="101"/>
      <c r="BR246" s="101"/>
    </row>
    <row r="247" spans="1:70" s="104" customFormat="1" x14ac:dyDescent="0.35">
      <c r="A247" s="10">
        <f>IF(E247&lt;&gt;"",1+MAX($A$8:A246),"")</f>
        <v>151</v>
      </c>
      <c r="B247" s="224" t="s">
        <v>232</v>
      </c>
      <c r="C247" s="225"/>
      <c r="D247" s="223" t="s">
        <v>235</v>
      </c>
      <c r="E247" s="222">
        <v>33</v>
      </c>
      <c r="F247" s="32">
        <f t="shared" si="167"/>
        <v>0.1</v>
      </c>
      <c r="G247" s="58">
        <f t="shared" si="168"/>
        <v>36.300000000000004</v>
      </c>
      <c r="H247" s="222" t="s">
        <v>129</v>
      </c>
      <c r="I247" s="175">
        <v>12</v>
      </c>
      <c r="J247" s="175">
        <v>20</v>
      </c>
      <c r="K247" s="117">
        <f t="shared" si="169"/>
        <v>435.6</v>
      </c>
      <c r="L247" s="114">
        <f t="shared" si="170"/>
        <v>726.00000000000011</v>
      </c>
      <c r="M247" s="116">
        <f t="shared" si="171"/>
        <v>32</v>
      </c>
      <c r="N247" s="113">
        <f t="shared" si="172"/>
        <v>1161.6000000000001</v>
      </c>
      <c r="O247" s="100"/>
      <c r="P247" s="101"/>
      <c r="Q247" s="101"/>
      <c r="R247" s="101"/>
      <c r="S247" s="101"/>
      <c r="T247" s="101"/>
      <c r="U247" s="101"/>
      <c r="V247" s="101"/>
      <c r="W247" s="101"/>
      <c r="X247" s="101"/>
      <c r="Y247" s="101"/>
      <c r="Z247" s="101"/>
      <c r="AA247" s="101"/>
      <c r="AB247" s="101"/>
      <c r="AC247" s="101"/>
      <c r="AD247" s="101"/>
      <c r="AE247" s="101"/>
      <c r="AF247" s="101"/>
      <c r="AG247" s="101"/>
      <c r="AH247" s="101"/>
      <c r="AI247" s="101"/>
      <c r="AJ247" s="101"/>
      <c r="AK247" s="101"/>
      <c r="AL247" s="101"/>
      <c r="AM247" s="101"/>
      <c r="AN247" s="101"/>
      <c r="AO247" s="101"/>
      <c r="AP247" s="101"/>
      <c r="AQ247" s="101"/>
      <c r="AR247" s="101"/>
      <c r="AS247" s="101"/>
      <c r="AT247" s="101"/>
      <c r="AU247" s="101"/>
      <c r="AV247" s="101"/>
      <c r="AW247" s="101"/>
      <c r="AX247" s="101"/>
      <c r="AY247" s="101"/>
      <c r="AZ247" s="101"/>
      <c r="BA247" s="101"/>
      <c r="BB247" s="101"/>
      <c r="BC247" s="101"/>
      <c r="BD247" s="101"/>
      <c r="BE247" s="101"/>
      <c r="BF247" s="101"/>
      <c r="BG247" s="101"/>
      <c r="BH247" s="101"/>
      <c r="BI247" s="101"/>
      <c r="BJ247" s="101"/>
      <c r="BK247" s="101"/>
      <c r="BL247" s="101"/>
      <c r="BM247" s="101"/>
      <c r="BN247" s="101"/>
      <c r="BO247" s="101"/>
      <c r="BP247" s="101"/>
      <c r="BQ247" s="101"/>
      <c r="BR247" s="101"/>
    </row>
    <row r="248" spans="1:70" s="104" customFormat="1" x14ac:dyDescent="0.35">
      <c r="A248" s="10">
        <f>IF(E248&lt;&gt;"",1+MAX($A$8:A246),"")</f>
        <v>151</v>
      </c>
      <c r="B248" s="224" t="s">
        <v>232</v>
      </c>
      <c r="C248" s="225"/>
      <c r="D248" s="223" t="s">
        <v>236</v>
      </c>
      <c r="E248" s="222">
        <v>5</v>
      </c>
      <c r="F248" s="32">
        <f t="shared" ref="F248:F251" si="173">IF(E248="","",10%)</f>
        <v>0.1</v>
      </c>
      <c r="G248" s="58">
        <f t="shared" ref="G248:G251" si="174">IF(E248="","",E248*(1+F248))</f>
        <v>5.5</v>
      </c>
      <c r="H248" s="222" t="s">
        <v>129</v>
      </c>
      <c r="I248" s="175">
        <v>12</v>
      </c>
      <c r="J248" s="175">
        <v>24</v>
      </c>
      <c r="K248" s="117">
        <f t="shared" si="169"/>
        <v>66</v>
      </c>
      <c r="L248" s="114">
        <f t="shared" si="170"/>
        <v>132</v>
      </c>
      <c r="M248" s="116">
        <f t="shared" ref="M248:M251" si="175">IF(E248="","",I248+J248)</f>
        <v>36</v>
      </c>
      <c r="N248" s="113">
        <f t="shared" si="172"/>
        <v>198</v>
      </c>
      <c r="O248" s="100"/>
      <c r="P248" s="101"/>
      <c r="Q248" s="101"/>
      <c r="R248" s="101"/>
      <c r="S248" s="101"/>
      <c r="T248" s="101"/>
      <c r="U248" s="101"/>
      <c r="V248" s="101"/>
      <c r="W248" s="101"/>
      <c r="X248" s="101"/>
      <c r="Y248" s="101"/>
      <c r="Z248" s="101"/>
      <c r="AA248" s="101"/>
      <c r="AB248" s="101"/>
      <c r="AC248" s="101"/>
      <c r="AD248" s="101"/>
      <c r="AE248" s="101"/>
      <c r="AF248" s="101"/>
      <c r="AG248" s="101"/>
      <c r="AH248" s="101"/>
      <c r="AI248" s="101"/>
      <c r="AJ248" s="101"/>
      <c r="AK248" s="101"/>
      <c r="AL248" s="101"/>
      <c r="AM248" s="101"/>
      <c r="AN248" s="101"/>
      <c r="AO248" s="101"/>
      <c r="AP248" s="101"/>
      <c r="AQ248" s="101"/>
      <c r="AR248" s="101"/>
      <c r="AS248" s="101"/>
      <c r="AT248" s="101"/>
      <c r="AU248" s="101"/>
      <c r="AV248" s="101"/>
      <c r="AW248" s="101"/>
      <c r="AX248" s="101"/>
      <c r="AY248" s="101"/>
      <c r="AZ248" s="101"/>
      <c r="BA248" s="101"/>
      <c r="BB248" s="101"/>
      <c r="BC248" s="101"/>
      <c r="BD248" s="101"/>
      <c r="BE248" s="101"/>
      <c r="BF248" s="101"/>
      <c r="BG248" s="101"/>
      <c r="BH248" s="101"/>
      <c r="BI248" s="101"/>
      <c r="BJ248" s="101"/>
      <c r="BK248" s="101"/>
      <c r="BL248" s="101"/>
      <c r="BM248" s="101"/>
      <c r="BN248" s="101"/>
      <c r="BO248" s="101"/>
      <c r="BP248" s="101"/>
      <c r="BQ248" s="101"/>
      <c r="BR248" s="101"/>
    </row>
    <row r="249" spans="1:70" s="104" customFormat="1" x14ac:dyDescent="0.35">
      <c r="A249" s="10">
        <f>IF(E249&lt;&gt;"",1+MAX($A$8:A248),"")</f>
        <v>152</v>
      </c>
      <c r="B249" s="224" t="s">
        <v>232</v>
      </c>
      <c r="C249" s="225"/>
      <c r="D249" s="223" t="s">
        <v>237</v>
      </c>
      <c r="E249" s="222">
        <v>24</v>
      </c>
      <c r="F249" s="32">
        <f t="shared" si="173"/>
        <v>0.1</v>
      </c>
      <c r="G249" s="58">
        <f t="shared" si="174"/>
        <v>26.400000000000002</v>
      </c>
      <c r="H249" s="222" t="s">
        <v>129</v>
      </c>
      <c r="I249" s="175">
        <v>12</v>
      </c>
      <c r="J249" s="175">
        <v>26</v>
      </c>
      <c r="K249" s="117">
        <f t="shared" si="169"/>
        <v>316.8</v>
      </c>
      <c r="L249" s="114">
        <f t="shared" si="170"/>
        <v>686.40000000000009</v>
      </c>
      <c r="M249" s="116">
        <f t="shared" si="175"/>
        <v>38</v>
      </c>
      <c r="N249" s="113">
        <f t="shared" si="172"/>
        <v>1003.2</v>
      </c>
      <c r="O249" s="100"/>
      <c r="P249" s="101"/>
      <c r="Q249" s="101"/>
      <c r="R249" s="101"/>
      <c r="S249" s="101"/>
      <c r="T249" s="101"/>
      <c r="U249" s="101"/>
      <c r="V249" s="101"/>
      <c r="W249" s="101"/>
      <c r="X249" s="101"/>
      <c r="Y249" s="101"/>
      <c r="Z249" s="101"/>
      <c r="AA249" s="101"/>
      <c r="AB249" s="101"/>
      <c r="AC249" s="101"/>
      <c r="AD249" s="101"/>
      <c r="AE249" s="101"/>
      <c r="AF249" s="101"/>
      <c r="AG249" s="101"/>
      <c r="AH249" s="101"/>
      <c r="AI249" s="101"/>
      <c r="AJ249" s="101"/>
      <c r="AK249" s="101"/>
      <c r="AL249" s="101"/>
      <c r="AM249" s="101"/>
      <c r="AN249" s="101"/>
      <c r="AO249" s="101"/>
      <c r="AP249" s="101"/>
      <c r="AQ249" s="101"/>
      <c r="AR249" s="101"/>
      <c r="AS249" s="101"/>
      <c r="AT249" s="101"/>
      <c r="AU249" s="101"/>
      <c r="AV249" s="101"/>
      <c r="AW249" s="101"/>
      <c r="AX249" s="101"/>
      <c r="AY249" s="101"/>
      <c r="AZ249" s="101"/>
      <c r="BA249" s="101"/>
      <c r="BB249" s="101"/>
      <c r="BC249" s="101"/>
      <c r="BD249" s="101"/>
      <c r="BE249" s="101"/>
      <c r="BF249" s="101"/>
      <c r="BG249" s="101"/>
      <c r="BH249" s="101"/>
      <c r="BI249" s="101"/>
      <c r="BJ249" s="101"/>
      <c r="BK249" s="101"/>
      <c r="BL249" s="101"/>
      <c r="BM249" s="101"/>
      <c r="BN249" s="101"/>
      <c r="BO249" s="101"/>
      <c r="BP249" s="101"/>
      <c r="BQ249" s="101"/>
      <c r="BR249" s="101"/>
    </row>
    <row r="250" spans="1:70" s="104" customFormat="1" x14ac:dyDescent="0.35">
      <c r="A250" s="10">
        <f>IF(E250&lt;&gt;"",1+MAX($A$8:A249),"")</f>
        <v>153</v>
      </c>
      <c r="B250" s="224" t="s">
        <v>232</v>
      </c>
      <c r="C250" s="225"/>
      <c r="D250" s="223" t="s">
        <v>238</v>
      </c>
      <c r="E250" s="222">
        <v>22</v>
      </c>
      <c r="F250" s="32">
        <f t="shared" si="173"/>
        <v>0.1</v>
      </c>
      <c r="G250" s="58">
        <f t="shared" si="174"/>
        <v>24.200000000000003</v>
      </c>
      <c r="H250" s="222" t="s">
        <v>129</v>
      </c>
      <c r="I250" s="175">
        <v>12</v>
      </c>
      <c r="J250" s="175">
        <v>22</v>
      </c>
      <c r="K250" s="117">
        <f t="shared" si="169"/>
        <v>290.40000000000003</v>
      </c>
      <c r="L250" s="114">
        <f t="shared" si="170"/>
        <v>532.40000000000009</v>
      </c>
      <c r="M250" s="116">
        <f t="shared" si="175"/>
        <v>34</v>
      </c>
      <c r="N250" s="113">
        <f t="shared" si="172"/>
        <v>822.80000000000007</v>
      </c>
      <c r="O250" s="100"/>
      <c r="P250" s="101"/>
      <c r="Q250" s="101"/>
      <c r="R250" s="101"/>
      <c r="S250" s="101"/>
      <c r="T250" s="101"/>
      <c r="U250" s="101"/>
      <c r="V250" s="101"/>
      <c r="W250" s="101"/>
      <c r="X250" s="101"/>
      <c r="Y250" s="101"/>
      <c r="Z250" s="101"/>
      <c r="AA250" s="101"/>
      <c r="AB250" s="101"/>
      <c r="AC250" s="101"/>
      <c r="AD250" s="101"/>
      <c r="AE250" s="101"/>
      <c r="AF250" s="101"/>
      <c r="AG250" s="101"/>
      <c r="AH250" s="101"/>
      <c r="AI250" s="101"/>
      <c r="AJ250" s="101"/>
      <c r="AK250" s="101"/>
      <c r="AL250" s="101"/>
      <c r="AM250" s="101"/>
      <c r="AN250" s="101"/>
      <c r="AO250" s="101"/>
      <c r="AP250" s="101"/>
      <c r="AQ250" s="101"/>
      <c r="AR250" s="101"/>
      <c r="AS250" s="101"/>
      <c r="AT250" s="101"/>
      <c r="AU250" s="101"/>
      <c r="AV250" s="101"/>
      <c r="AW250" s="101"/>
      <c r="AX250" s="101"/>
      <c r="AY250" s="101"/>
      <c r="AZ250" s="101"/>
      <c r="BA250" s="101"/>
      <c r="BB250" s="101"/>
      <c r="BC250" s="101"/>
      <c r="BD250" s="101"/>
      <c r="BE250" s="101"/>
      <c r="BF250" s="101"/>
      <c r="BG250" s="101"/>
      <c r="BH250" s="101"/>
      <c r="BI250" s="101"/>
      <c r="BJ250" s="101"/>
      <c r="BK250" s="101"/>
      <c r="BL250" s="101"/>
      <c r="BM250" s="101"/>
      <c r="BN250" s="101"/>
      <c r="BO250" s="101"/>
      <c r="BP250" s="101"/>
      <c r="BQ250" s="101"/>
      <c r="BR250" s="101"/>
    </row>
    <row r="251" spans="1:70" s="104" customFormat="1" x14ac:dyDescent="0.35">
      <c r="A251" s="10">
        <f>IF(E251&lt;&gt;"",1+MAX($A$8:A250),"")</f>
        <v>154</v>
      </c>
      <c r="B251" s="224" t="s">
        <v>232</v>
      </c>
      <c r="C251" s="225"/>
      <c r="D251" s="223" t="s">
        <v>239</v>
      </c>
      <c r="E251" s="222">
        <v>10</v>
      </c>
      <c r="F251" s="32">
        <f t="shared" si="173"/>
        <v>0.1</v>
      </c>
      <c r="G251" s="58">
        <f t="shared" si="174"/>
        <v>11</v>
      </c>
      <c r="H251" s="222" t="s">
        <v>129</v>
      </c>
      <c r="I251" s="175">
        <v>12</v>
      </c>
      <c r="J251" s="175">
        <v>20</v>
      </c>
      <c r="K251" s="117">
        <f t="shared" si="169"/>
        <v>132</v>
      </c>
      <c r="L251" s="114">
        <f t="shared" si="170"/>
        <v>220</v>
      </c>
      <c r="M251" s="116">
        <f t="shared" si="175"/>
        <v>32</v>
      </c>
      <c r="N251" s="113">
        <f t="shared" si="172"/>
        <v>352</v>
      </c>
      <c r="O251" s="100"/>
      <c r="P251" s="101"/>
      <c r="Q251" s="101"/>
      <c r="R251" s="101"/>
      <c r="S251" s="101"/>
      <c r="T251" s="101"/>
      <c r="U251" s="101"/>
      <c r="V251" s="101"/>
      <c r="W251" s="101"/>
      <c r="X251" s="101"/>
      <c r="Y251" s="101"/>
      <c r="Z251" s="101"/>
      <c r="AA251" s="101"/>
      <c r="AB251" s="101"/>
      <c r="AC251" s="101"/>
      <c r="AD251" s="101"/>
      <c r="AE251" s="101"/>
      <c r="AF251" s="101"/>
      <c r="AG251" s="101"/>
      <c r="AH251" s="101"/>
      <c r="AI251" s="101"/>
      <c r="AJ251" s="101"/>
      <c r="AK251" s="101"/>
      <c r="AL251" s="101"/>
      <c r="AM251" s="101"/>
      <c r="AN251" s="101"/>
      <c r="AO251" s="101"/>
      <c r="AP251" s="101"/>
      <c r="AQ251" s="101"/>
      <c r="AR251" s="101"/>
      <c r="AS251" s="101"/>
      <c r="AT251" s="101"/>
      <c r="AU251" s="101"/>
      <c r="AV251" s="101"/>
      <c r="AW251" s="101"/>
      <c r="AX251" s="101"/>
      <c r="AY251" s="101"/>
      <c r="AZ251" s="101"/>
      <c r="BA251" s="101"/>
      <c r="BB251" s="101"/>
      <c r="BC251" s="101"/>
      <c r="BD251" s="101"/>
      <c r="BE251" s="101"/>
      <c r="BF251" s="101"/>
      <c r="BG251" s="101"/>
      <c r="BH251" s="101"/>
      <c r="BI251" s="101"/>
      <c r="BJ251" s="101"/>
      <c r="BK251" s="101"/>
      <c r="BL251" s="101"/>
      <c r="BM251" s="101"/>
      <c r="BN251" s="101"/>
      <c r="BO251" s="101"/>
      <c r="BP251" s="101"/>
      <c r="BQ251" s="101"/>
      <c r="BR251" s="101"/>
    </row>
    <row r="252" spans="1:70" s="104" customFormat="1" x14ac:dyDescent="0.35">
      <c r="A252" s="10">
        <f>IF(E252&lt;&gt;"",1+MAX($A$8:A250),"")</f>
        <v>154</v>
      </c>
      <c r="B252" s="224" t="s">
        <v>232</v>
      </c>
      <c r="C252" s="225"/>
      <c r="D252" s="223" t="s">
        <v>240</v>
      </c>
      <c r="E252" s="222">
        <v>10</v>
      </c>
      <c r="F252" s="32">
        <f t="shared" ref="F252:F253" si="176">IF(E252="","",10%)</f>
        <v>0.1</v>
      </c>
      <c r="G252" s="58">
        <f t="shared" ref="G252:G261" si="177">IF(E252="","",E252*(1+F252))</f>
        <v>11</v>
      </c>
      <c r="H252" s="222" t="s">
        <v>129</v>
      </c>
      <c r="I252" s="175">
        <v>12</v>
      </c>
      <c r="J252" s="175">
        <v>20</v>
      </c>
      <c r="K252" s="117">
        <f t="shared" si="169"/>
        <v>132</v>
      </c>
      <c r="L252" s="114">
        <f t="shared" si="170"/>
        <v>220</v>
      </c>
      <c r="M252" s="116">
        <f t="shared" ref="M252:M261" si="178">IF(E252="","",I252+J252)</f>
        <v>32</v>
      </c>
      <c r="N252" s="113">
        <f t="shared" si="172"/>
        <v>352</v>
      </c>
      <c r="O252" s="100"/>
      <c r="P252" s="101"/>
      <c r="Q252" s="101"/>
      <c r="R252" s="101"/>
      <c r="S252" s="101"/>
      <c r="T252" s="101"/>
      <c r="U252" s="101"/>
      <c r="V252" s="101"/>
      <c r="W252" s="101"/>
      <c r="X252" s="101"/>
      <c r="Y252" s="101"/>
      <c r="Z252" s="101"/>
      <c r="AA252" s="101"/>
      <c r="AB252" s="101"/>
      <c r="AC252" s="101"/>
      <c r="AD252" s="101"/>
      <c r="AE252" s="101"/>
      <c r="AF252" s="101"/>
      <c r="AG252" s="101"/>
      <c r="AH252" s="101"/>
      <c r="AI252" s="101"/>
      <c r="AJ252" s="101"/>
      <c r="AK252" s="101"/>
      <c r="AL252" s="101"/>
      <c r="AM252" s="101"/>
      <c r="AN252" s="101"/>
      <c r="AO252" s="101"/>
      <c r="AP252" s="101"/>
      <c r="AQ252" s="101"/>
      <c r="AR252" s="101"/>
      <c r="AS252" s="101"/>
      <c r="AT252" s="101"/>
      <c r="AU252" s="101"/>
      <c r="AV252" s="101"/>
      <c r="AW252" s="101"/>
      <c r="AX252" s="101"/>
      <c r="AY252" s="101"/>
      <c r="AZ252" s="101"/>
      <c r="BA252" s="101"/>
      <c r="BB252" s="101"/>
      <c r="BC252" s="101"/>
      <c r="BD252" s="101"/>
      <c r="BE252" s="101"/>
      <c r="BF252" s="101"/>
      <c r="BG252" s="101"/>
      <c r="BH252" s="101"/>
      <c r="BI252" s="101"/>
      <c r="BJ252" s="101"/>
      <c r="BK252" s="101"/>
      <c r="BL252" s="101"/>
      <c r="BM252" s="101"/>
      <c r="BN252" s="101"/>
      <c r="BO252" s="101"/>
      <c r="BP252" s="101"/>
      <c r="BQ252" s="101"/>
      <c r="BR252" s="101"/>
    </row>
    <row r="253" spans="1:70" s="104" customFormat="1" x14ac:dyDescent="0.35">
      <c r="A253" s="10">
        <f>IF(E253&lt;&gt;"",1+MAX($A$8:A251),"")</f>
        <v>155</v>
      </c>
      <c r="B253" s="224" t="s">
        <v>232</v>
      </c>
      <c r="C253" s="225"/>
      <c r="D253" s="223" t="s">
        <v>241</v>
      </c>
      <c r="E253" s="222">
        <v>4</v>
      </c>
      <c r="F253" s="32">
        <f t="shared" si="176"/>
        <v>0.1</v>
      </c>
      <c r="G253" s="58">
        <f t="shared" si="177"/>
        <v>4.4000000000000004</v>
      </c>
      <c r="H253" s="222" t="s">
        <v>129</v>
      </c>
      <c r="I253" s="175">
        <v>10</v>
      </c>
      <c r="J253" s="175">
        <v>16</v>
      </c>
      <c r="K253" s="117">
        <f t="shared" si="169"/>
        <v>44</v>
      </c>
      <c r="L253" s="114">
        <f t="shared" si="170"/>
        <v>70.400000000000006</v>
      </c>
      <c r="M253" s="116">
        <f t="shared" si="178"/>
        <v>26</v>
      </c>
      <c r="N253" s="113">
        <f t="shared" si="172"/>
        <v>114.4</v>
      </c>
      <c r="O253" s="100"/>
      <c r="P253" s="101"/>
      <c r="Q253" s="101"/>
      <c r="R253" s="101"/>
      <c r="S253" s="101"/>
      <c r="T253" s="101"/>
      <c r="U253" s="101"/>
      <c r="V253" s="101"/>
      <c r="W253" s="101"/>
      <c r="X253" s="101"/>
      <c r="Y253" s="101"/>
      <c r="Z253" s="101"/>
      <c r="AA253" s="101"/>
      <c r="AB253" s="101"/>
      <c r="AC253" s="101"/>
      <c r="AD253" s="101"/>
      <c r="AE253" s="101"/>
      <c r="AF253" s="101"/>
      <c r="AG253" s="101"/>
      <c r="AH253" s="101"/>
      <c r="AI253" s="101"/>
      <c r="AJ253" s="101"/>
      <c r="AK253" s="101"/>
      <c r="AL253" s="101"/>
      <c r="AM253" s="101"/>
      <c r="AN253" s="101"/>
      <c r="AO253" s="101"/>
      <c r="AP253" s="101"/>
      <c r="AQ253" s="101"/>
      <c r="AR253" s="101"/>
      <c r="AS253" s="101"/>
      <c r="AT253" s="101"/>
      <c r="AU253" s="101"/>
      <c r="AV253" s="101"/>
      <c r="AW253" s="101"/>
      <c r="AX253" s="101"/>
      <c r="AY253" s="101"/>
      <c r="AZ253" s="101"/>
      <c r="BA253" s="101"/>
      <c r="BB253" s="101"/>
      <c r="BC253" s="101"/>
      <c r="BD253" s="101"/>
      <c r="BE253" s="101"/>
      <c r="BF253" s="101"/>
      <c r="BG253" s="101"/>
      <c r="BH253" s="101"/>
      <c r="BI253" s="101"/>
      <c r="BJ253" s="101"/>
      <c r="BK253" s="101"/>
      <c r="BL253" s="101"/>
      <c r="BM253" s="101"/>
      <c r="BN253" s="101"/>
      <c r="BO253" s="101"/>
      <c r="BP253" s="101"/>
      <c r="BQ253" s="101"/>
      <c r="BR253" s="101"/>
    </row>
    <row r="254" spans="1:70" s="104" customFormat="1" x14ac:dyDescent="0.35">
      <c r="A254" s="10">
        <f>IF(E254&lt;&gt;"",1+MAX($A$8:A253),"")</f>
        <v>156</v>
      </c>
      <c r="B254" s="224" t="s">
        <v>232</v>
      </c>
      <c r="C254" s="225"/>
      <c r="D254" s="223" t="s">
        <v>242</v>
      </c>
      <c r="E254" s="222">
        <v>1</v>
      </c>
      <c r="F254" s="32">
        <v>0</v>
      </c>
      <c r="G254" s="58">
        <f t="shared" si="177"/>
        <v>1</v>
      </c>
      <c r="H254" s="222" t="s">
        <v>117</v>
      </c>
      <c r="I254" s="175">
        <v>150</v>
      </c>
      <c r="J254" s="175">
        <v>300</v>
      </c>
      <c r="K254" s="117">
        <f t="shared" si="169"/>
        <v>150</v>
      </c>
      <c r="L254" s="114">
        <f t="shared" si="170"/>
        <v>300</v>
      </c>
      <c r="M254" s="116">
        <f t="shared" si="178"/>
        <v>450</v>
      </c>
      <c r="N254" s="113">
        <f t="shared" si="172"/>
        <v>450</v>
      </c>
      <c r="O254" s="100"/>
      <c r="P254" s="101"/>
      <c r="Q254" s="101"/>
      <c r="R254" s="101"/>
      <c r="S254" s="101"/>
      <c r="T254" s="101"/>
      <c r="U254" s="101"/>
      <c r="V254" s="101"/>
      <c r="W254" s="101"/>
      <c r="X254" s="101"/>
      <c r="Y254" s="101"/>
      <c r="Z254" s="101"/>
      <c r="AA254" s="101"/>
      <c r="AB254" s="101"/>
      <c r="AC254" s="101"/>
      <c r="AD254" s="101"/>
      <c r="AE254" s="101"/>
      <c r="AF254" s="101"/>
      <c r="AG254" s="101"/>
      <c r="AH254" s="101"/>
      <c r="AI254" s="101"/>
      <c r="AJ254" s="101"/>
      <c r="AK254" s="101"/>
      <c r="AL254" s="101"/>
      <c r="AM254" s="101"/>
      <c r="AN254" s="101"/>
      <c r="AO254" s="101"/>
      <c r="AP254" s="101"/>
      <c r="AQ254" s="101"/>
      <c r="AR254" s="101"/>
      <c r="AS254" s="101"/>
      <c r="AT254" s="101"/>
      <c r="AU254" s="101"/>
      <c r="AV254" s="101"/>
      <c r="AW254" s="101"/>
      <c r="AX254" s="101"/>
      <c r="AY254" s="101"/>
      <c r="AZ254" s="101"/>
      <c r="BA254" s="101"/>
      <c r="BB254" s="101"/>
      <c r="BC254" s="101"/>
      <c r="BD254" s="101"/>
      <c r="BE254" s="101"/>
      <c r="BF254" s="101"/>
      <c r="BG254" s="101"/>
      <c r="BH254" s="101"/>
      <c r="BI254" s="101"/>
      <c r="BJ254" s="101"/>
      <c r="BK254" s="101"/>
      <c r="BL254" s="101"/>
      <c r="BM254" s="101"/>
      <c r="BN254" s="101"/>
      <c r="BO254" s="101"/>
      <c r="BP254" s="101"/>
      <c r="BQ254" s="101"/>
      <c r="BR254" s="101"/>
    </row>
    <row r="255" spans="1:70" s="104" customFormat="1" x14ac:dyDescent="0.35">
      <c r="A255" s="10">
        <f>IF(E255&lt;&gt;"",1+MAX($A$8:A254),"")</f>
        <v>157</v>
      </c>
      <c r="B255" s="224" t="s">
        <v>232</v>
      </c>
      <c r="C255" s="225"/>
      <c r="D255" s="223" t="s">
        <v>243</v>
      </c>
      <c r="E255" s="222">
        <v>12</v>
      </c>
      <c r="F255" s="32">
        <v>0</v>
      </c>
      <c r="G255" s="58">
        <f t="shared" si="177"/>
        <v>12</v>
      </c>
      <c r="H255" s="222" t="s">
        <v>117</v>
      </c>
      <c r="I255" s="175">
        <v>40</v>
      </c>
      <c r="J255" s="175">
        <v>60</v>
      </c>
      <c r="K255" s="117">
        <f t="shared" si="169"/>
        <v>480</v>
      </c>
      <c r="L255" s="114">
        <f t="shared" si="170"/>
        <v>720</v>
      </c>
      <c r="M255" s="116">
        <f t="shared" si="178"/>
        <v>100</v>
      </c>
      <c r="N255" s="113">
        <f t="shared" si="172"/>
        <v>1200</v>
      </c>
      <c r="O255" s="100"/>
      <c r="P255" s="101"/>
      <c r="Q255" s="101"/>
      <c r="R255" s="101"/>
      <c r="S255" s="101"/>
      <c r="T255" s="101"/>
      <c r="U255" s="101"/>
      <c r="V255" s="101"/>
      <c r="W255" s="101"/>
      <c r="X255" s="101"/>
      <c r="Y255" s="101"/>
      <c r="Z255" s="101"/>
      <c r="AA255" s="101"/>
      <c r="AB255" s="101"/>
      <c r="AC255" s="101"/>
      <c r="AD255" s="101"/>
      <c r="AE255" s="101"/>
      <c r="AF255" s="101"/>
      <c r="AG255" s="101"/>
      <c r="AH255" s="101"/>
      <c r="AI255" s="101"/>
      <c r="AJ255" s="101"/>
      <c r="AK255" s="101"/>
      <c r="AL255" s="101"/>
      <c r="AM255" s="101"/>
      <c r="AN255" s="101"/>
      <c r="AO255" s="101"/>
      <c r="AP255" s="101"/>
      <c r="AQ255" s="101"/>
      <c r="AR255" s="101"/>
      <c r="AS255" s="101"/>
      <c r="AT255" s="101"/>
      <c r="AU255" s="101"/>
      <c r="AV255" s="101"/>
      <c r="AW255" s="101"/>
      <c r="AX255" s="101"/>
      <c r="AY255" s="101"/>
      <c r="AZ255" s="101"/>
      <c r="BA255" s="101"/>
      <c r="BB255" s="101"/>
      <c r="BC255" s="101"/>
      <c r="BD255" s="101"/>
      <c r="BE255" s="101"/>
      <c r="BF255" s="101"/>
      <c r="BG255" s="101"/>
      <c r="BH255" s="101"/>
      <c r="BI255" s="101"/>
      <c r="BJ255" s="101"/>
      <c r="BK255" s="101"/>
      <c r="BL255" s="101"/>
      <c r="BM255" s="101"/>
      <c r="BN255" s="101"/>
      <c r="BO255" s="101"/>
      <c r="BP255" s="101"/>
      <c r="BQ255" s="101"/>
      <c r="BR255" s="101"/>
    </row>
    <row r="256" spans="1:70" s="104" customFormat="1" x14ac:dyDescent="0.35">
      <c r="A256" s="10">
        <f>IF(E256&lt;&gt;"",1+MAX($A$8:A255),"")</f>
        <v>158</v>
      </c>
      <c r="B256" s="224" t="s">
        <v>232</v>
      </c>
      <c r="C256" s="225"/>
      <c r="D256" s="223" t="s">
        <v>244</v>
      </c>
      <c r="E256" s="222">
        <v>2</v>
      </c>
      <c r="F256" s="32">
        <v>0</v>
      </c>
      <c r="G256" s="58">
        <f t="shared" si="177"/>
        <v>2</v>
      </c>
      <c r="H256" s="222" t="s">
        <v>117</v>
      </c>
      <c r="I256" s="175">
        <v>100</v>
      </c>
      <c r="J256" s="175">
        <v>200</v>
      </c>
      <c r="K256" s="117">
        <f t="shared" si="169"/>
        <v>200</v>
      </c>
      <c r="L256" s="114">
        <f t="shared" si="170"/>
        <v>400</v>
      </c>
      <c r="M256" s="116">
        <f t="shared" si="178"/>
        <v>300</v>
      </c>
      <c r="N256" s="113">
        <f t="shared" si="172"/>
        <v>600</v>
      </c>
      <c r="O256" s="100"/>
      <c r="P256" s="101"/>
      <c r="Q256" s="101"/>
      <c r="R256" s="101"/>
      <c r="S256" s="101"/>
      <c r="T256" s="101"/>
      <c r="U256" s="101"/>
      <c r="V256" s="101"/>
      <c r="W256" s="101"/>
      <c r="X256" s="101"/>
      <c r="Y256" s="101"/>
      <c r="Z256" s="101"/>
      <c r="AA256" s="101"/>
      <c r="AB256" s="101"/>
      <c r="AC256" s="101"/>
      <c r="AD256" s="101"/>
      <c r="AE256" s="101"/>
      <c r="AF256" s="101"/>
      <c r="AG256" s="101"/>
      <c r="AH256" s="101"/>
      <c r="AI256" s="101"/>
      <c r="AJ256" s="101"/>
      <c r="AK256" s="101"/>
      <c r="AL256" s="101"/>
      <c r="AM256" s="101"/>
      <c r="AN256" s="101"/>
      <c r="AO256" s="101"/>
      <c r="AP256" s="101"/>
      <c r="AQ256" s="101"/>
      <c r="AR256" s="101"/>
      <c r="AS256" s="101"/>
      <c r="AT256" s="101"/>
      <c r="AU256" s="101"/>
      <c r="AV256" s="101"/>
      <c r="AW256" s="101"/>
      <c r="AX256" s="101"/>
      <c r="AY256" s="101"/>
      <c r="AZ256" s="101"/>
      <c r="BA256" s="101"/>
      <c r="BB256" s="101"/>
      <c r="BC256" s="101"/>
      <c r="BD256" s="101"/>
      <c r="BE256" s="101"/>
      <c r="BF256" s="101"/>
      <c r="BG256" s="101"/>
      <c r="BH256" s="101"/>
      <c r="BI256" s="101"/>
      <c r="BJ256" s="101"/>
      <c r="BK256" s="101"/>
      <c r="BL256" s="101"/>
      <c r="BM256" s="101"/>
      <c r="BN256" s="101"/>
      <c r="BO256" s="101"/>
      <c r="BP256" s="101"/>
      <c r="BQ256" s="101"/>
      <c r="BR256" s="101"/>
    </row>
    <row r="257" spans="1:70" s="104" customFormat="1" x14ac:dyDescent="0.35">
      <c r="A257" s="10">
        <f>IF(E257&lt;&gt;"",1+MAX($A$8:A256),"")</f>
        <v>159</v>
      </c>
      <c r="B257" s="224" t="s">
        <v>232</v>
      </c>
      <c r="C257" s="225"/>
      <c r="D257" s="223" t="s">
        <v>245</v>
      </c>
      <c r="E257" s="222">
        <v>2</v>
      </c>
      <c r="F257" s="32">
        <v>0</v>
      </c>
      <c r="G257" s="58">
        <f t="shared" si="177"/>
        <v>2</v>
      </c>
      <c r="H257" s="222" t="s">
        <v>117</v>
      </c>
      <c r="I257" s="175">
        <v>100</v>
      </c>
      <c r="J257" s="175">
        <v>150</v>
      </c>
      <c r="K257" s="117">
        <f t="shared" si="169"/>
        <v>200</v>
      </c>
      <c r="L257" s="114">
        <f t="shared" si="170"/>
        <v>300</v>
      </c>
      <c r="M257" s="116">
        <f t="shared" si="178"/>
        <v>250</v>
      </c>
      <c r="N257" s="113">
        <f t="shared" si="172"/>
        <v>500</v>
      </c>
      <c r="O257" s="100"/>
      <c r="P257" s="101"/>
      <c r="Q257" s="101"/>
      <c r="R257" s="101"/>
      <c r="S257" s="101"/>
      <c r="T257" s="101"/>
      <c r="U257" s="101"/>
      <c r="V257" s="101"/>
      <c r="W257" s="101"/>
      <c r="X257" s="101"/>
      <c r="Y257" s="101"/>
      <c r="Z257" s="101"/>
      <c r="AA257" s="101"/>
      <c r="AB257" s="101"/>
      <c r="AC257" s="101"/>
      <c r="AD257" s="101"/>
      <c r="AE257" s="101"/>
      <c r="AF257" s="101"/>
      <c r="AG257" s="101"/>
      <c r="AH257" s="101"/>
      <c r="AI257" s="101"/>
      <c r="AJ257" s="101"/>
      <c r="AK257" s="101"/>
      <c r="AL257" s="101"/>
      <c r="AM257" s="101"/>
      <c r="AN257" s="101"/>
      <c r="AO257" s="101"/>
      <c r="AP257" s="101"/>
      <c r="AQ257" s="101"/>
      <c r="AR257" s="101"/>
      <c r="AS257" s="101"/>
      <c r="AT257" s="101"/>
      <c r="AU257" s="101"/>
      <c r="AV257" s="101"/>
      <c r="AW257" s="101"/>
      <c r="AX257" s="101"/>
      <c r="AY257" s="101"/>
      <c r="AZ257" s="101"/>
      <c r="BA257" s="101"/>
      <c r="BB257" s="101"/>
      <c r="BC257" s="101"/>
      <c r="BD257" s="101"/>
      <c r="BE257" s="101"/>
      <c r="BF257" s="101"/>
      <c r="BG257" s="101"/>
      <c r="BH257" s="101"/>
      <c r="BI257" s="101"/>
      <c r="BJ257" s="101"/>
      <c r="BK257" s="101"/>
      <c r="BL257" s="101"/>
      <c r="BM257" s="101"/>
      <c r="BN257" s="101"/>
      <c r="BO257" s="101"/>
      <c r="BP257" s="101"/>
      <c r="BQ257" s="101"/>
      <c r="BR257" s="101"/>
    </row>
    <row r="258" spans="1:70" s="104" customFormat="1" x14ac:dyDescent="0.35">
      <c r="A258" s="10">
        <f>IF(E258&lt;&gt;"",1+MAX($A$8:A256),"")</f>
        <v>159</v>
      </c>
      <c r="B258" s="224" t="s">
        <v>232</v>
      </c>
      <c r="C258" s="225"/>
      <c r="D258" s="223" t="s">
        <v>246</v>
      </c>
      <c r="E258" s="222">
        <v>8</v>
      </c>
      <c r="F258" s="32">
        <v>0</v>
      </c>
      <c r="G258" s="58">
        <f t="shared" si="177"/>
        <v>8</v>
      </c>
      <c r="H258" s="222" t="s">
        <v>117</v>
      </c>
      <c r="I258" s="175">
        <v>100</v>
      </c>
      <c r="J258" s="175">
        <v>180</v>
      </c>
      <c r="K258" s="117">
        <f t="shared" si="169"/>
        <v>800</v>
      </c>
      <c r="L258" s="114">
        <f t="shared" si="170"/>
        <v>1440</v>
      </c>
      <c r="M258" s="116">
        <f t="shared" si="178"/>
        <v>280</v>
      </c>
      <c r="N258" s="113">
        <f t="shared" si="172"/>
        <v>2240</v>
      </c>
      <c r="O258" s="100"/>
      <c r="P258" s="101"/>
      <c r="Q258" s="101"/>
      <c r="R258" s="101"/>
      <c r="S258" s="101"/>
      <c r="T258" s="101"/>
      <c r="U258" s="101"/>
      <c r="V258" s="101"/>
      <c r="W258" s="101"/>
      <c r="X258" s="101"/>
      <c r="Y258" s="101"/>
      <c r="Z258" s="101"/>
      <c r="AA258" s="101"/>
      <c r="AB258" s="101"/>
      <c r="AC258" s="101"/>
      <c r="AD258" s="101"/>
      <c r="AE258" s="101"/>
      <c r="AF258" s="101"/>
      <c r="AG258" s="101"/>
      <c r="AH258" s="101"/>
      <c r="AI258" s="101"/>
      <c r="AJ258" s="101"/>
      <c r="AK258" s="101"/>
      <c r="AL258" s="101"/>
      <c r="AM258" s="101"/>
      <c r="AN258" s="101"/>
      <c r="AO258" s="101"/>
      <c r="AP258" s="101"/>
      <c r="AQ258" s="101"/>
      <c r="AR258" s="101"/>
      <c r="AS258" s="101"/>
      <c r="AT258" s="101"/>
      <c r="AU258" s="101"/>
      <c r="AV258" s="101"/>
      <c r="AW258" s="101"/>
      <c r="AX258" s="101"/>
      <c r="AY258" s="101"/>
      <c r="AZ258" s="101"/>
      <c r="BA258" s="101"/>
      <c r="BB258" s="101"/>
      <c r="BC258" s="101"/>
      <c r="BD258" s="101"/>
      <c r="BE258" s="101"/>
      <c r="BF258" s="101"/>
      <c r="BG258" s="101"/>
      <c r="BH258" s="101"/>
      <c r="BI258" s="101"/>
      <c r="BJ258" s="101"/>
      <c r="BK258" s="101"/>
      <c r="BL258" s="101"/>
      <c r="BM258" s="101"/>
      <c r="BN258" s="101"/>
      <c r="BO258" s="101"/>
      <c r="BP258" s="101"/>
      <c r="BQ258" s="101"/>
      <c r="BR258" s="101"/>
    </row>
    <row r="259" spans="1:70" s="104" customFormat="1" ht="46.5" x14ac:dyDescent="0.35">
      <c r="A259" s="10">
        <f>IF(E259&lt;&gt;"",1+MAX($A$8:A258),"")</f>
        <v>160</v>
      </c>
      <c r="B259" s="224" t="s">
        <v>232</v>
      </c>
      <c r="C259" s="225"/>
      <c r="D259" s="227" t="s">
        <v>247</v>
      </c>
      <c r="E259" s="222">
        <v>2</v>
      </c>
      <c r="F259" s="32">
        <v>0</v>
      </c>
      <c r="G259" s="58">
        <f t="shared" si="177"/>
        <v>2</v>
      </c>
      <c r="H259" s="222" t="s">
        <v>117</v>
      </c>
      <c r="I259" s="175">
        <v>150</v>
      </c>
      <c r="J259" s="175">
        <v>350</v>
      </c>
      <c r="K259" s="117">
        <f t="shared" si="169"/>
        <v>300</v>
      </c>
      <c r="L259" s="114">
        <f t="shared" si="170"/>
        <v>700</v>
      </c>
      <c r="M259" s="116">
        <f t="shared" si="178"/>
        <v>500</v>
      </c>
      <c r="N259" s="113">
        <f t="shared" si="172"/>
        <v>1000</v>
      </c>
      <c r="O259" s="100"/>
      <c r="P259" s="101"/>
      <c r="Q259" s="101"/>
      <c r="R259" s="101"/>
      <c r="S259" s="101"/>
      <c r="T259" s="101"/>
      <c r="U259" s="101"/>
      <c r="V259" s="101"/>
      <c r="W259" s="101"/>
      <c r="X259" s="101"/>
      <c r="Y259" s="101"/>
      <c r="Z259" s="101"/>
      <c r="AA259" s="101"/>
      <c r="AB259" s="101"/>
      <c r="AC259" s="101"/>
      <c r="AD259" s="101"/>
      <c r="AE259" s="101"/>
      <c r="AF259" s="101"/>
      <c r="AG259" s="101"/>
      <c r="AH259" s="101"/>
      <c r="AI259" s="101"/>
      <c r="AJ259" s="101"/>
      <c r="AK259" s="101"/>
      <c r="AL259" s="101"/>
      <c r="AM259" s="101"/>
      <c r="AN259" s="101"/>
      <c r="AO259" s="101"/>
      <c r="AP259" s="101"/>
      <c r="AQ259" s="101"/>
      <c r="AR259" s="101"/>
      <c r="AS259" s="101"/>
      <c r="AT259" s="101"/>
      <c r="AU259" s="101"/>
      <c r="AV259" s="101"/>
      <c r="AW259" s="101"/>
      <c r="AX259" s="101"/>
      <c r="AY259" s="101"/>
      <c r="AZ259" s="101"/>
      <c r="BA259" s="101"/>
      <c r="BB259" s="101"/>
      <c r="BC259" s="101"/>
      <c r="BD259" s="101"/>
      <c r="BE259" s="101"/>
      <c r="BF259" s="101"/>
      <c r="BG259" s="101"/>
      <c r="BH259" s="101"/>
      <c r="BI259" s="101"/>
      <c r="BJ259" s="101"/>
      <c r="BK259" s="101"/>
      <c r="BL259" s="101"/>
      <c r="BM259" s="101"/>
      <c r="BN259" s="101"/>
      <c r="BO259" s="101"/>
      <c r="BP259" s="101"/>
      <c r="BQ259" s="101"/>
      <c r="BR259" s="101"/>
    </row>
    <row r="260" spans="1:70" s="104" customFormat="1" ht="46.5" x14ac:dyDescent="0.35">
      <c r="A260" s="10">
        <f>IF(E260&lt;&gt;"",1+MAX($A$8:A259),"")</f>
        <v>161</v>
      </c>
      <c r="B260" s="224" t="s">
        <v>232</v>
      </c>
      <c r="C260" s="225"/>
      <c r="D260" s="227" t="s">
        <v>248</v>
      </c>
      <c r="E260" s="222">
        <v>4</v>
      </c>
      <c r="F260" s="32">
        <v>0</v>
      </c>
      <c r="G260" s="58">
        <f t="shared" si="177"/>
        <v>4</v>
      </c>
      <c r="H260" s="222" t="s">
        <v>117</v>
      </c>
      <c r="I260" s="175">
        <v>150</v>
      </c>
      <c r="J260" s="175">
        <v>350</v>
      </c>
      <c r="K260" s="117">
        <f t="shared" si="169"/>
        <v>600</v>
      </c>
      <c r="L260" s="114">
        <f t="shared" si="170"/>
        <v>1400</v>
      </c>
      <c r="M260" s="116">
        <f t="shared" si="178"/>
        <v>500</v>
      </c>
      <c r="N260" s="113">
        <f t="shared" si="172"/>
        <v>2000</v>
      </c>
      <c r="O260" s="100"/>
      <c r="P260" s="101"/>
      <c r="Q260" s="101"/>
      <c r="R260" s="101"/>
      <c r="S260" s="101"/>
      <c r="T260" s="101"/>
      <c r="U260" s="101"/>
      <c r="V260" s="101"/>
      <c r="W260" s="101"/>
      <c r="X260" s="101"/>
      <c r="Y260" s="101"/>
      <c r="Z260" s="101"/>
      <c r="AA260" s="101"/>
      <c r="AB260" s="101"/>
      <c r="AC260" s="101"/>
      <c r="AD260" s="101"/>
      <c r="AE260" s="101"/>
      <c r="AF260" s="101"/>
      <c r="AG260" s="101"/>
      <c r="AH260" s="101"/>
      <c r="AI260" s="101"/>
      <c r="AJ260" s="101"/>
      <c r="AK260" s="101"/>
      <c r="AL260" s="101"/>
      <c r="AM260" s="101"/>
      <c r="AN260" s="101"/>
      <c r="AO260" s="101"/>
      <c r="AP260" s="101"/>
      <c r="AQ260" s="101"/>
      <c r="AR260" s="101"/>
      <c r="AS260" s="101"/>
      <c r="AT260" s="101"/>
      <c r="AU260" s="101"/>
      <c r="AV260" s="101"/>
      <c r="AW260" s="101"/>
      <c r="AX260" s="101"/>
      <c r="AY260" s="101"/>
      <c r="AZ260" s="101"/>
      <c r="BA260" s="101"/>
      <c r="BB260" s="101"/>
      <c r="BC260" s="101"/>
      <c r="BD260" s="101"/>
      <c r="BE260" s="101"/>
      <c r="BF260" s="101"/>
      <c r="BG260" s="101"/>
      <c r="BH260" s="101"/>
      <c r="BI260" s="101"/>
      <c r="BJ260" s="101"/>
      <c r="BK260" s="101"/>
      <c r="BL260" s="101"/>
      <c r="BM260" s="101"/>
      <c r="BN260" s="101"/>
      <c r="BO260" s="101"/>
      <c r="BP260" s="101"/>
      <c r="BQ260" s="101"/>
      <c r="BR260" s="101"/>
    </row>
    <row r="261" spans="1:70" s="104" customFormat="1" ht="46.5" x14ac:dyDescent="0.35">
      <c r="A261" s="10">
        <f>IF(E261&lt;&gt;"",1+MAX($A$8:A260),"")</f>
        <v>162</v>
      </c>
      <c r="B261" s="224" t="s">
        <v>232</v>
      </c>
      <c r="C261" s="225"/>
      <c r="D261" s="227" t="s">
        <v>249</v>
      </c>
      <c r="E261" s="222">
        <v>2</v>
      </c>
      <c r="F261" s="32">
        <v>0</v>
      </c>
      <c r="G261" s="58">
        <f t="shared" si="177"/>
        <v>2</v>
      </c>
      <c r="H261" s="222" t="s">
        <v>117</v>
      </c>
      <c r="I261" s="175">
        <v>150</v>
      </c>
      <c r="J261" s="175">
        <v>300</v>
      </c>
      <c r="K261" s="117">
        <f t="shared" si="169"/>
        <v>300</v>
      </c>
      <c r="L261" s="114">
        <f t="shared" si="170"/>
        <v>600</v>
      </c>
      <c r="M261" s="116">
        <f t="shared" si="178"/>
        <v>450</v>
      </c>
      <c r="N261" s="113">
        <f t="shared" si="172"/>
        <v>900</v>
      </c>
      <c r="O261" s="100"/>
      <c r="P261" s="101"/>
      <c r="Q261" s="101"/>
      <c r="R261" s="101"/>
      <c r="S261" s="101"/>
      <c r="T261" s="101"/>
      <c r="U261" s="101"/>
      <c r="V261" s="101"/>
      <c r="W261" s="101"/>
      <c r="X261" s="101"/>
      <c r="Y261" s="101"/>
      <c r="Z261" s="101"/>
      <c r="AA261" s="101"/>
      <c r="AB261" s="101"/>
      <c r="AC261" s="101"/>
      <c r="AD261" s="101"/>
      <c r="AE261" s="101"/>
      <c r="AF261" s="101"/>
      <c r="AG261" s="101"/>
      <c r="AH261" s="101"/>
      <c r="AI261" s="101"/>
      <c r="AJ261" s="101"/>
      <c r="AK261" s="101"/>
      <c r="AL261" s="101"/>
      <c r="AM261" s="101"/>
      <c r="AN261" s="101"/>
      <c r="AO261" s="101"/>
      <c r="AP261" s="101"/>
      <c r="AQ261" s="101"/>
      <c r="AR261" s="101"/>
      <c r="AS261" s="101"/>
      <c r="AT261" s="101"/>
      <c r="AU261" s="101"/>
      <c r="AV261" s="101"/>
      <c r="AW261" s="101"/>
      <c r="AX261" s="101"/>
      <c r="AY261" s="101"/>
      <c r="AZ261" s="101"/>
      <c r="BA261" s="101"/>
      <c r="BB261" s="101"/>
      <c r="BC261" s="101"/>
      <c r="BD261" s="101"/>
      <c r="BE261" s="101"/>
      <c r="BF261" s="101"/>
      <c r="BG261" s="101"/>
      <c r="BH261" s="101"/>
      <c r="BI261" s="101"/>
      <c r="BJ261" s="101"/>
      <c r="BK261" s="101"/>
      <c r="BL261" s="101"/>
      <c r="BM261" s="101"/>
      <c r="BN261" s="101"/>
      <c r="BO261" s="101"/>
      <c r="BP261" s="101"/>
      <c r="BQ261" s="101"/>
      <c r="BR261" s="101"/>
    </row>
    <row r="262" spans="1:70" s="104" customFormat="1" ht="47" thickBot="1" x14ac:dyDescent="0.4">
      <c r="A262" s="10">
        <f>IF(E262&lt;&gt;"",1+MAX($A$8:A260),"")</f>
        <v>162</v>
      </c>
      <c r="B262" s="224" t="s">
        <v>232</v>
      </c>
      <c r="C262" s="225"/>
      <c r="D262" s="227" t="s">
        <v>250</v>
      </c>
      <c r="E262" s="222">
        <v>3</v>
      </c>
      <c r="F262" s="32">
        <v>0</v>
      </c>
      <c r="G262" s="58">
        <f t="shared" ref="G262" si="179">IF(E262="","",E262*(1+F262))</f>
        <v>3</v>
      </c>
      <c r="H262" s="222" t="s">
        <v>117</v>
      </c>
      <c r="I262" s="175">
        <v>150</v>
      </c>
      <c r="J262" s="175">
        <v>300</v>
      </c>
      <c r="K262" s="117">
        <f t="shared" si="169"/>
        <v>450</v>
      </c>
      <c r="L262" s="114">
        <f t="shared" si="170"/>
        <v>900</v>
      </c>
      <c r="M262" s="116">
        <f t="shared" ref="M262" si="180">IF(E262="","",I262+J262)</f>
        <v>450</v>
      </c>
      <c r="N262" s="113">
        <f t="shared" si="172"/>
        <v>1350</v>
      </c>
      <c r="O262" s="100"/>
      <c r="P262" s="101"/>
      <c r="Q262" s="101"/>
      <c r="R262" s="101"/>
      <c r="S262" s="101"/>
      <c r="T262" s="101"/>
      <c r="U262" s="101"/>
      <c r="V262" s="101"/>
      <c r="W262" s="101"/>
      <c r="X262" s="101"/>
      <c r="Y262" s="101"/>
      <c r="Z262" s="101"/>
      <c r="AA262" s="101"/>
      <c r="AB262" s="101"/>
      <c r="AC262" s="101"/>
      <c r="AD262" s="101"/>
      <c r="AE262" s="101"/>
      <c r="AF262" s="101"/>
      <c r="AG262" s="101"/>
      <c r="AH262" s="101"/>
      <c r="AI262" s="101"/>
      <c r="AJ262" s="101"/>
      <c r="AK262" s="101"/>
      <c r="AL262" s="101"/>
      <c r="AM262" s="101"/>
      <c r="AN262" s="101"/>
      <c r="AO262" s="101"/>
      <c r="AP262" s="101"/>
      <c r="AQ262" s="101"/>
      <c r="AR262" s="101"/>
      <c r="AS262" s="101"/>
      <c r="AT262" s="101"/>
      <c r="AU262" s="101"/>
      <c r="AV262" s="101"/>
      <c r="AW262" s="101"/>
      <c r="AX262" s="101"/>
      <c r="AY262" s="101"/>
      <c r="AZ262" s="101"/>
      <c r="BA262" s="101"/>
      <c r="BB262" s="101"/>
      <c r="BC262" s="101"/>
      <c r="BD262" s="101"/>
      <c r="BE262" s="101"/>
      <c r="BF262" s="101"/>
      <c r="BG262" s="101"/>
      <c r="BH262" s="101"/>
      <c r="BI262" s="101"/>
      <c r="BJ262" s="101"/>
      <c r="BK262" s="101"/>
      <c r="BL262" s="101"/>
      <c r="BM262" s="101"/>
      <c r="BN262" s="101"/>
      <c r="BO262" s="101"/>
      <c r="BP262" s="101"/>
      <c r="BQ262" s="101"/>
      <c r="BR262" s="101"/>
    </row>
    <row r="263" spans="1:70" ht="16" thickBot="1" x14ac:dyDescent="0.4">
      <c r="A263" s="10" t="str">
        <f>IF(E263&lt;&gt;"",1+MAX($A$8:A262),"")</f>
        <v/>
      </c>
      <c r="B263" s="34"/>
      <c r="C263" s="177"/>
      <c r="D263" s="171" t="s">
        <v>75</v>
      </c>
      <c r="E263" s="172"/>
      <c r="F263" s="173"/>
      <c r="G263" s="43"/>
      <c r="H263" s="42"/>
      <c r="I263" s="47"/>
      <c r="J263" s="47"/>
      <c r="K263" s="61"/>
      <c r="L263" s="61"/>
      <c r="M263" s="61"/>
      <c r="N263" s="61"/>
      <c r="O263" s="36"/>
      <c r="P263" s="101"/>
      <c r="Q263" s="101"/>
      <c r="R263" s="101"/>
      <c r="S263" s="101"/>
      <c r="T263" s="101"/>
      <c r="U263" s="101"/>
      <c r="V263" s="101"/>
      <c r="W263" s="101"/>
      <c r="X263" s="101"/>
      <c r="Y263" s="101"/>
      <c r="Z263" s="101"/>
      <c r="AA263" s="101"/>
      <c r="AB263" s="101"/>
      <c r="AC263" s="101"/>
      <c r="AD263" s="101"/>
      <c r="AE263" s="101"/>
      <c r="AF263" s="101"/>
      <c r="AG263" s="101"/>
      <c r="AH263" s="101"/>
      <c r="AI263" s="101"/>
      <c r="AJ263" s="101"/>
    </row>
    <row r="264" spans="1:70" s="104" customFormat="1" ht="46.5" x14ac:dyDescent="0.35">
      <c r="A264" s="10">
        <f>IF(E264&lt;&gt;"",1+MAX($A$8:A263),"")</f>
        <v>163</v>
      </c>
      <c r="B264" s="224" t="s">
        <v>232</v>
      </c>
      <c r="C264" s="225"/>
      <c r="D264" s="227" t="s">
        <v>251</v>
      </c>
      <c r="E264" s="222">
        <v>1</v>
      </c>
      <c r="F264" s="32">
        <v>0</v>
      </c>
      <c r="G264" s="58">
        <f t="shared" ref="G264:G269" si="181">IF(E264="","",E264*(1+F264))</f>
        <v>1</v>
      </c>
      <c r="H264" s="98" t="s">
        <v>117</v>
      </c>
      <c r="I264" s="175">
        <v>150</v>
      </c>
      <c r="J264" s="175">
        <v>300</v>
      </c>
      <c r="K264" s="117">
        <f t="shared" ref="K264:K269" si="182">IF(E264="","",G264*I264)</f>
        <v>150</v>
      </c>
      <c r="L264" s="114">
        <f t="shared" ref="L264:L269" si="183">IF(E264="","",G264*J264)</f>
        <v>300</v>
      </c>
      <c r="M264" s="116">
        <f t="shared" ref="M264:M269" si="184">IF(E264="","",I264+J264)</f>
        <v>450</v>
      </c>
      <c r="N264" s="113">
        <f t="shared" ref="N264:N269" si="185">IF(E264="","",M264*G264)</f>
        <v>450</v>
      </c>
      <c r="O264" s="100"/>
      <c r="P264" s="101"/>
      <c r="Q264" s="101"/>
      <c r="R264" s="101"/>
      <c r="S264" s="101"/>
      <c r="T264" s="101"/>
      <c r="U264" s="101"/>
      <c r="V264" s="101"/>
      <c r="W264" s="101"/>
      <c r="X264" s="101"/>
      <c r="Y264" s="101"/>
      <c r="Z264" s="101"/>
      <c r="AA264" s="101"/>
      <c r="AB264" s="101"/>
      <c r="AC264" s="101"/>
      <c r="AD264" s="101"/>
      <c r="AE264" s="101"/>
      <c r="AF264" s="101"/>
      <c r="AG264" s="101"/>
      <c r="AH264" s="101"/>
      <c r="AI264" s="101"/>
      <c r="AJ264" s="101"/>
      <c r="AK264" s="101"/>
      <c r="AL264" s="101"/>
      <c r="AM264" s="101"/>
      <c r="AN264" s="101"/>
      <c r="AO264" s="101"/>
      <c r="AP264" s="101"/>
      <c r="AQ264" s="101"/>
      <c r="AR264" s="101"/>
      <c r="AS264" s="101"/>
      <c r="AT264" s="101"/>
      <c r="AU264" s="101"/>
      <c r="AV264" s="101"/>
      <c r="AW264" s="101"/>
      <c r="AX264" s="101"/>
      <c r="AY264" s="101"/>
      <c r="AZ264" s="101"/>
      <c r="BA264" s="101"/>
      <c r="BB264" s="101"/>
      <c r="BC264" s="101"/>
      <c r="BD264" s="101"/>
      <c r="BE264" s="101"/>
      <c r="BF264" s="101"/>
      <c r="BG264" s="101"/>
      <c r="BH264" s="101"/>
      <c r="BI264" s="101"/>
      <c r="BJ264" s="101"/>
      <c r="BK264" s="101"/>
      <c r="BL264" s="101"/>
      <c r="BM264" s="101"/>
      <c r="BN264" s="101"/>
      <c r="BO264" s="101"/>
      <c r="BP264" s="101"/>
      <c r="BQ264" s="101"/>
      <c r="BR264" s="101"/>
    </row>
    <row r="265" spans="1:70" s="104" customFormat="1" ht="46.5" x14ac:dyDescent="0.35">
      <c r="A265" s="10">
        <f>IF(E265&lt;&gt;"",1+MAX($A$8:A263),"")</f>
        <v>163</v>
      </c>
      <c r="B265" s="224" t="s">
        <v>232</v>
      </c>
      <c r="C265" s="225"/>
      <c r="D265" s="227" t="s">
        <v>252</v>
      </c>
      <c r="E265" s="222">
        <v>1</v>
      </c>
      <c r="F265" s="32">
        <v>0</v>
      </c>
      <c r="G265" s="58">
        <f t="shared" si="181"/>
        <v>1</v>
      </c>
      <c r="H265" s="98" t="s">
        <v>117</v>
      </c>
      <c r="I265" s="175">
        <v>150</v>
      </c>
      <c r="J265" s="175">
        <v>300</v>
      </c>
      <c r="K265" s="117">
        <f t="shared" si="182"/>
        <v>150</v>
      </c>
      <c r="L265" s="114">
        <f t="shared" si="183"/>
        <v>300</v>
      </c>
      <c r="M265" s="116">
        <f t="shared" si="184"/>
        <v>450</v>
      </c>
      <c r="N265" s="113">
        <f t="shared" si="185"/>
        <v>450</v>
      </c>
      <c r="O265" s="100"/>
      <c r="P265" s="101"/>
      <c r="Q265" s="101"/>
      <c r="R265" s="101"/>
      <c r="S265" s="101"/>
      <c r="T265" s="101"/>
      <c r="U265" s="101"/>
      <c r="V265" s="101"/>
      <c r="W265" s="101"/>
      <c r="X265" s="101"/>
      <c r="Y265" s="101"/>
      <c r="Z265" s="101"/>
      <c r="AA265" s="101"/>
      <c r="AB265" s="101"/>
      <c r="AC265" s="101"/>
      <c r="AD265" s="101"/>
      <c r="AE265" s="101"/>
      <c r="AF265" s="101"/>
      <c r="AG265" s="101"/>
      <c r="AH265" s="101"/>
      <c r="AI265" s="101"/>
      <c r="AJ265" s="101"/>
      <c r="AK265" s="101"/>
      <c r="AL265" s="101"/>
      <c r="AM265" s="101"/>
      <c r="AN265" s="101"/>
      <c r="AO265" s="101"/>
      <c r="AP265" s="101"/>
      <c r="AQ265" s="101"/>
      <c r="AR265" s="101"/>
      <c r="AS265" s="101"/>
      <c r="AT265" s="101"/>
      <c r="AU265" s="101"/>
      <c r="AV265" s="101"/>
      <c r="AW265" s="101"/>
      <c r="AX265" s="101"/>
      <c r="AY265" s="101"/>
      <c r="AZ265" s="101"/>
      <c r="BA265" s="101"/>
      <c r="BB265" s="101"/>
      <c r="BC265" s="101"/>
      <c r="BD265" s="101"/>
      <c r="BE265" s="101"/>
      <c r="BF265" s="101"/>
      <c r="BG265" s="101"/>
      <c r="BH265" s="101"/>
      <c r="BI265" s="101"/>
      <c r="BJ265" s="101"/>
      <c r="BK265" s="101"/>
      <c r="BL265" s="101"/>
      <c r="BM265" s="101"/>
      <c r="BN265" s="101"/>
      <c r="BO265" s="101"/>
      <c r="BP265" s="101"/>
      <c r="BQ265" s="101"/>
      <c r="BR265" s="101"/>
    </row>
    <row r="266" spans="1:70" s="104" customFormat="1" ht="46.5" x14ac:dyDescent="0.35">
      <c r="A266" s="10">
        <f>IF(E266&lt;&gt;"",1+MAX($A$8:A265),"")</f>
        <v>164</v>
      </c>
      <c r="B266" s="224" t="s">
        <v>232</v>
      </c>
      <c r="C266" s="225"/>
      <c r="D266" s="227" t="s">
        <v>253</v>
      </c>
      <c r="E266" s="222">
        <v>1</v>
      </c>
      <c r="F266" s="32">
        <v>0</v>
      </c>
      <c r="G266" s="58">
        <f t="shared" si="181"/>
        <v>1</v>
      </c>
      <c r="H266" s="98" t="s">
        <v>117</v>
      </c>
      <c r="I266" s="175">
        <v>150</v>
      </c>
      <c r="J266" s="175">
        <v>300</v>
      </c>
      <c r="K266" s="117">
        <f t="shared" si="182"/>
        <v>150</v>
      </c>
      <c r="L266" s="114">
        <f t="shared" si="183"/>
        <v>300</v>
      </c>
      <c r="M266" s="116">
        <f t="shared" si="184"/>
        <v>450</v>
      </c>
      <c r="N266" s="113">
        <f t="shared" si="185"/>
        <v>450</v>
      </c>
      <c r="O266" s="100"/>
      <c r="P266" s="101"/>
      <c r="Q266" s="101"/>
      <c r="R266" s="101"/>
      <c r="S266" s="101"/>
      <c r="T266" s="101"/>
      <c r="U266" s="101"/>
      <c r="V266" s="101"/>
      <c r="W266" s="101"/>
      <c r="X266" s="101"/>
      <c r="Y266" s="101"/>
      <c r="Z266" s="101"/>
      <c r="AA266" s="101"/>
      <c r="AB266" s="101"/>
      <c r="AC266" s="101"/>
      <c r="AD266" s="101"/>
      <c r="AE266" s="101"/>
      <c r="AF266" s="101"/>
      <c r="AG266" s="101"/>
      <c r="AH266" s="101"/>
      <c r="AI266" s="101"/>
      <c r="AJ266" s="101"/>
      <c r="AK266" s="101"/>
      <c r="AL266" s="101"/>
      <c r="AM266" s="101"/>
      <c r="AN266" s="101"/>
      <c r="AO266" s="101"/>
      <c r="AP266" s="101"/>
      <c r="AQ266" s="101"/>
      <c r="AR266" s="101"/>
      <c r="AS266" s="101"/>
      <c r="AT266" s="101"/>
      <c r="AU266" s="101"/>
      <c r="AV266" s="101"/>
      <c r="AW266" s="101"/>
      <c r="AX266" s="101"/>
      <c r="AY266" s="101"/>
      <c r="AZ266" s="101"/>
      <c r="BA266" s="101"/>
      <c r="BB266" s="101"/>
      <c r="BC266" s="101"/>
      <c r="BD266" s="101"/>
      <c r="BE266" s="101"/>
      <c r="BF266" s="101"/>
      <c r="BG266" s="101"/>
      <c r="BH266" s="101"/>
      <c r="BI266" s="101"/>
      <c r="BJ266" s="101"/>
      <c r="BK266" s="101"/>
      <c r="BL266" s="101"/>
      <c r="BM266" s="101"/>
      <c r="BN266" s="101"/>
      <c r="BO266" s="101"/>
      <c r="BP266" s="101"/>
      <c r="BQ266" s="101"/>
      <c r="BR266" s="101"/>
    </row>
    <row r="267" spans="1:70" s="104" customFormat="1" ht="31" x14ac:dyDescent="0.35">
      <c r="A267" s="10">
        <f>IF(E267&lt;&gt;"",1+MAX($A$8:A266),"")</f>
        <v>165</v>
      </c>
      <c r="B267" s="224" t="s">
        <v>232</v>
      </c>
      <c r="C267" s="225"/>
      <c r="D267" s="227" t="s">
        <v>254</v>
      </c>
      <c r="E267" s="222">
        <v>1</v>
      </c>
      <c r="F267" s="32">
        <v>0</v>
      </c>
      <c r="G267" s="58">
        <f t="shared" si="181"/>
        <v>1</v>
      </c>
      <c r="H267" s="98" t="s">
        <v>117</v>
      </c>
      <c r="I267" s="175">
        <v>500</v>
      </c>
      <c r="J267" s="175">
        <v>2000</v>
      </c>
      <c r="K267" s="117">
        <f t="shared" si="182"/>
        <v>500</v>
      </c>
      <c r="L267" s="114">
        <f t="shared" si="183"/>
        <v>2000</v>
      </c>
      <c r="M267" s="116">
        <f t="shared" si="184"/>
        <v>2500</v>
      </c>
      <c r="N267" s="113">
        <f t="shared" si="185"/>
        <v>2500</v>
      </c>
      <c r="O267" s="100"/>
      <c r="P267" s="101"/>
      <c r="Q267" s="101"/>
      <c r="R267" s="101"/>
      <c r="S267" s="101"/>
      <c r="T267" s="101"/>
      <c r="U267" s="101"/>
      <c r="V267" s="101"/>
      <c r="W267" s="101"/>
      <c r="X267" s="101"/>
      <c r="Y267" s="101"/>
      <c r="Z267" s="101"/>
      <c r="AA267" s="101"/>
      <c r="AB267" s="101"/>
      <c r="AC267" s="101"/>
      <c r="AD267" s="101"/>
      <c r="AE267" s="101"/>
      <c r="AF267" s="101"/>
      <c r="AG267" s="101"/>
      <c r="AH267" s="101"/>
      <c r="AI267" s="101"/>
      <c r="AJ267" s="101"/>
      <c r="AK267" s="101"/>
      <c r="AL267" s="101"/>
      <c r="AM267" s="101"/>
      <c r="AN267" s="101"/>
      <c r="AO267" s="101"/>
      <c r="AP267" s="101"/>
      <c r="AQ267" s="101"/>
      <c r="AR267" s="101"/>
      <c r="AS267" s="101"/>
      <c r="AT267" s="101"/>
      <c r="AU267" s="101"/>
      <c r="AV267" s="101"/>
      <c r="AW267" s="101"/>
      <c r="AX267" s="101"/>
      <c r="AY267" s="101"/>
      <c r="AZ267" s="101"/>
      <c r="BA267" s="101"/>
      <c r="BB267" s="101"/>
      <c r="BC267" s="101"/>
      <c r="BD267" s="101"/>
      <c r="BE267" s="101"/>
      <c r="BF267" s="101"/>
      <c r="BG267" s="101"/>
      <c r="BH267" s="101"/>
      <c r="BI267" s="101"/>
      <c r="BJ267" s="101"/>
      <c r="BK267" s="101"/>
      <c r="BL267" s="101"/>
      <c r="BM267" s="101"/>
      <c r="BN267" s="101"/>
      <c r="BO267" s="101"/>
      <c r="BP267" s="101"/>
      <c r="BQ267" s="101"/>
      <c r="BR267" s="101"/>
    </row>
    <row r="268" spans="1:70" s="104" customFormat="1" ht="31" x14ac:dyDescent="0.35">
      <c r="A268" s="10">
        <f>IF(E268&lt;&gt;"",1+MAX($A$8:A267),"")</f>
        <v>166</v>
      </c>
      <c r="B268" s="224" t="s">
        <v>232</v>
      </c>
      <c r="C268" s="225"/>
      <c r="D268" s="227" t="s">
        <v>255</v>
      </c>
      <c r="E268" s="222">
        <v>1</v>
      </c>
      <c r="F268" s="32">
        <v>0</v>
      </c>
      <c r="G268" s="58">
        <f t="shared" si="181"/>
        <v>1</v>
      </c>
      <c r="H268" s="98" t="s">
        <v>117</v>
      </c>
      <c r="I268" s="175">
        <v>500</v>
      </c>
      <c r="J268" s="175">
        <v>2000</v>
      </c>
      <c r="K268" s="117">
        <f t="shared" si="182"/>
        <v>500</v>
      </c>
      <c r="L268" s="114">
        <f t="shared" si="183"/>
        <v>2000</v>
      </c>
      <c r="M268" s="116">
        <f t="shared" si="184"/>
        <v>2500</v>
      </c>
      <c r="N268" s="113">
        <f t="shared" si="185"/>
        <v>2500</v>
      </c>
      <c r="O268" s="100"/>
      <c r="P268" s="101"/>
      <c r="Q268" s="101"/>
      <c r="R268" s="101"/>
      <c r="S268" s="101"/>
      <c r="T268" s="101"/>
      <c r="U268" s="101"/>
      <c r="V268" s="101"/>
      <c r="W268" s="101"/>
      <c r="X268" s="101"/>
      <c r="Y268" s="101"/>
      <c r="Z268" s="101"/>
      <c r="AA268" s="101"/>
      <c r="AB268" s="101"/>
      <c r="AC268" s="101"/>
      <c r="AD268" s="101"/>
      <c r="AE268" s="101"/>
      <c r="AF268" s="101"/>
      <c r="AG268" s="101"/>
      <c r="AH268" s="101"/>
      <c r="AI268" s="101"/>
      <c r="AJ268" s="101"/>
      <c r="AK268" s="101"/>
      <c r="AL268" s="101"/>
      <c r="AM268" s="101"/>
      <c r="AN268" s="101"/>
      <c r="AO268" s="101"/>
      <c r="AP268" s="101"/>
      <c r="AQ268" s="101"/>
      <c r="AR268" s="101"/>
      <c r="AS268" s="101"/>
      <c r="AT268" s="101"/>
      <c r="AU268" s="101"/>
      <c r="AV268" s="101"/>
      <c r="AW268" s="101"/>
      <c r="AX268" s="101"/>
      <c r="AY268" s="101"/>
      <c r="AZ268" s="101"/>
      <c r="BA268" s="101"/>
      <c r="BB268" s="101"/>
      <c r="BC268" s="101"/>
      <c r="BD268" s="101"/>
      <c r="BE268" s="101"/>
      <c r="BF268" s="101"/>
      <c r="BG268" s="101"/>
      <c r="BH268" s="101"/>
      <c r="BI268" s="101"/>
      <c r="BJ268" s="101"/>
      <c r="BK268" s="101"/>
      <c r="BL268" s="101"/>
      <c r="BM268" s="101"/>
      <c r="BN268" s="101"/>
      <c r="BO268" s="101"/>
      <c r="BP268" s="101"/>
      <c r="BQ268" s="101"/>
      <c r="BR268" s="101"/>
    </row>
    <row r="269" spans="1:70" s="104" customFormat="1" x14ac:dyDescent="0.35">
      <c r="A269" s="10">
        <f>IF(E269&lt;&gt;"",1+MAX($A$8:A267),"")</f>
        <v>166</v>
      </c>
      <c r="B269" s="224" t="s">
        <v>232</v>
      </c>
      <c r="C269" s="225"/>
      <c r="D269" s="223" t="s">
        <v>256</v>
      </c>
      <c r="E269" s="222">
        <v>2</v>
      </c>
      <c r="F269" s="32">
        <v>0</v>
      </c>
      <c r="G269" s="58">
        <f t="shared" si="181"/>
        <v>2</v>
      </c>
      <c r="H269" s="98" t="s">
        <v>117</v>
      </c>
      <c r="I269" s="175">
        <v>500</v>
      </c>
      <c r="J269" s="175">
        <v>2500</v>
      </c>
      <c r="K269" s="117">
        <f t="shared" si="182"/>
        <v>1000</v>
      </c>
      <c r="L269" s="114">
        <f t="shared" si="183"/>
        <v>5000</v>
      </c>
      <c r="M269" s="116">
        <f t="shared" si="184"/>
        <v>3000</v>
      </c>
      <c r="N269" s="113">
        <f t="shared" si="185"/>
        <v>6000</v>
      </c>
      <c r="O269" s="100"/>
      <c r="P269" s="101"/>
      <c r="Q269" s="101"/>
      <c r="R269" s="101"/>
      <c r="S269" s="101"/>
      <c r="T269" s="101"/>
      <c r="U269" s="101"/>
      <c r="V269" s="101"/>
      <c r="W269" s="101"/>
      <c r="X269" s="101"/>
      <c r="Y269" s="101"/>
      <c r="Z269" s="101"/>
      <c r="AA269" s="101"/>
      <c r="AB269" s="101"/>
      <c r="AC269" s="101"/>
      <c r="AD269" s="101"/>
      <c r="AE269" s="101"/>
      <c r="AF269" s="101"/>
      <c r="AG269" s="101"/>
      <c r="AH269" s="101"/>
      <c r="AI269" s="101"/>
      <c r="AJ269" s="101"/>
      <c r="AK269" s="101"/>
      <c r="AL269" s="101"/>
      <c r="AM269" s="101"/>
      <c r="AN269" s="101"/>
      <c r="AO269" s="101"/>
      <c r="AP269" s="101"/>
      <c r="AQ269" s="101"/>
      <c r="AR269" s="101"/>
      <c r="AS269" s="101"/>
      <c r="AT269" s="101"/>
      <c r="AU269" s="101"/>
      <c r="AV269" s="101"/>
      <c r="AW269" s="101"/>
      <c r="AX269" s="101"/>
      <c r="AY269" s="101"/>
      <c r="AZ269" s="101"/>
      <c r="BA269" s="101"/>
      <c r="BB269" s="101"/>
      <c r="BC269" s="101"/>
      <c r="BD269" s="101"/>
      <c r="BE269" s="101"/>
      <c r="BF269" s="101"/>
      <c r="BG269" s="101"/>
      <c r="BH269" s="101"/>
      <c r="BI269" s="101"/>
      <c r="BJ269" s="101"/>
      <c r="BK269" s="101"/>
      <c r="BL269" s="101"/>
      <c r="BM269" s="101"/>
      <c r="BN269" s="101"/>
      <c r="BO269" s="101"/>
      <c r="BP269" s="101"/>
      <c r="BQ269" s="101"/>
      <c r="BR269" s="101"/>
    </row>
    <row r="270" spans="1:70" s="104" customFormat="1" ht="16" thickBot="1" x14ac:dyDescent="0.4">
      <c r="A270" s="10" t="str">
        <f>IF(E270&lt;&gt;"",1+MAX($A$8:A262),"")</f>
        <v/>
      </c>
      <c r="B270" s="102"/>
      <c r="C270" s="103"/>
      <c r="D270" s="95"/>
      <c r="E270" s="31"/>
      <c r="F270" s="96"/>
      <c r="G270" s="97"/>
      <c r="H270" s="98"/>
      <c r="I270" s="111"/>
      <c r="J270" s="111"/>
      <c r="K270" s="117"/>
      <c r="L270" s="114"/>
      <c r="M270" s="116"/>
      <c r="N270" s="113"/>
      <c r="O270" s="100"/>
      <c r="P270" s="101"/>
      <c r="Q270" s="101"/>
      <c r="R270" s="101"/>
      <c r="S270" s="101"/>
      <c r="T270" s="101"/>
      <c r="U270" s="101"/>
      <c r="V270" s="101"/>
      <c r="W270" s="101"/>
      <c r="X270" s="101"/>
      <c r="Y270" s="101"/>
      <c r="Z270" s="101"/>
      <c r="AA270" s="101"/>
      <c r="AB270" s="101"/>
      <c r="AC270" s="101"/>
      <c r="AD270" s="101"/>
      <c r="AE270" s="101"/>
      <c r="AF270" s="101"/>
      <c r="AG270" s="101"/>
      <c r="AH270" s="101"/>
      <c r="AI270" s="101"/>
      <c r="AJ270" s="101"/>
      <c r="AK270" s="101"/>
      <c r="AL270" s="101"/>
      <c r="AM270" s="101"/>
      <c r="AN270" s="101"/>
      <c r="AO270" s="101"/>
      <c r="AP270" s="101"/>
      <c r="AQ270" s="101"/>
      <c r="AR270" s="101"/>
      <c r="AS270" s="101"/>
      <c r="AT270" s="101"/>
      <c r="AU270" s="101"/>
      <c r="AV270" s="101"/>
      <c r="AW270" s="101"/>
      <c r="AX270" s="101"/>
      <c r="AY270" s="101"/>
      <c r="AZ270" s="101"/>
      <c r="BA270" s="101"/>
      <c r="BB270" s="101"/>
      <c r="BC270" s="101"/>
      <c r="BD270" s="101"/>
      <c r="BE270" s="101"/>
    </row>
    <row r="271" spans="1:70" ht="16" thickBot="1" x14ac:dyDescent="0.4">
      <c r="A271" s="10" t="str">
        <f>IF(E271&lt;&gt;"",1+MAX($A$8:A270),"")</f>
        <v/>
      </c>
      <c r="B271" s="37"/>
      <c r="C271" s="12"/>
      <c r="D271" s="133" t="s">
        <v>47</v>
      </c>
      <c r="E271" s="125"/>
      <c r="F271" s="84"/>
      <c r="G271" s="84"/>
      <c r="H271" s="85"/>
      <c r="I271" s="86"/>
      <c r="J271" s="86"/>
      <c r="K271" s="176">
        <f>SUM(K245:K270)</f>
        <v>7610.8</v>
      </c>
      <c r="L271" s="176">
        <f>SUM(L245:L270)</f>
        <v>19696</v>
      </c>
      <c r="M271" s="120"/>
      <c r="N271" s="119"/>
      <c r="O271" s="118">
        <f>SUM(N245:N270)</f>
        <v>27306.799999999999</v>
      </c>
      <c r="P271" s="101"/>
      <c r="Q271" s="101"/>
      <c r="R271" s="101"/>
      <c r="S271" s="101"/>
      <c r="T271" s="101"/>
      <c r="U271" s="101"/>
      <c r="V271" s="101"/>
      <c r="W271" s="101"/>
      <c r="X271" s="101"/>
      <c r="Y271" s="101"/>
      <c r="Z271" s="101"/>
      <c r="AA271" s="101"/>
      <c r="AB271" s="101"/>
      <c r="AC271" s="101"/>
      <c r="AD271" s="101"/>
      <c r="AE271" s="101"/>
      <c r="AF271" s="101"/>
      <c r="AG271" s="101"/>
      <c r="AH271" s="101"/>
      <c r="AI271" s="101"/>
      <c r="AJ271" s="101"/>
    </row>
    <row r="272" spans="1:70" x14ac:dyDescent="0.35">
      <c r="A272" s="10" t="str">
        <f>IF(E272&lt;&gt;"",1+MAX($A$8:A271),"")</f>
        <v/>
      </c>
      <c r="B272" s="50"/>
      <c r="C272" s="38"/>
      <c r="D272" s="134"/>
      <c r="E272" s="126"/>
      <c r="F272" s="33"/>
      <c r="G272" s="39"/>
      <c r="H272" s="42"/>
      <c r="I272" s="47"/>
      <c r="J272" s="47"/>
      <c r="K272" s="154"/>
      <c r="L272" s="154"/>
      <c r="M272" s="154"/>
      <c r="N272" s="155"/>
      <c r="O272" s="36"/>
      <c r="P272" s="101"/>
      <c r="Q272" s="101"/>
      <c r="R272" s="101"/>
      <c r="S272" s="101"/>
      <c r="T272" s="101"/>
      <c r="U272" s="101"/>
      <c r="V272" s="101"/>
      <c r="W272" s="101"/>
      <c r="X272" s="101"/>
      <c r="Y272" s="101"/>
      <c r="Z272" s="101"/>
      <c r="AA272" s="101"/>
      <c r="AB272" s="101"/>
      <c r="AC272" s="101"/>
      <c r="AD272" s="101"/>
      <c r="AE272" s="101"/>
      <c r="AF272" s="101"/>
      <c r="AG272" s="101"/>
      <c r="AH272" s="101"/>
      <c r="AI272" s="101"/>
      <c r="AJ272" s="101"/>
    </row>
    <row r="273" spans="1:70" ht="16" thickBot="1" x14ac:dyDescent="0.4">
      <c r="A273" s="10" t="str">
        <f>IF(E273&lt;&gt;"",1+MAX($A$8:A272),"")</f>
        <v/>
      </c>
      <c r="B273" s="161"/>
      <c r="C273" s="162" t="s">
        <v>81</v>
      </c>
      <c r="D273" s="163" t="s">
        <v>37</v>
      </c>
      <c r="E273" s="164"/>
      <c r="F273" s="165"/>
      <c r="G273" s="166"/>
      <c r="H273" s="167"/>
      <c r="I273" s="168"/>
      <c r="J273" s="168"/>
      <c r="K273" s="169"/>
      <c r="L273" s="169"/>
      <c r="M273" s="169"/>
      <c r="N273" s="169"/>
      <c r="O273" s="170"/>
      <c r="P273" s="101"/>
      <c r="Q273" s="101"/>
      <c r="R273" s="101"/>
      <c r="S273" s="101"/>
      <c r="T273" s="101"/>
      <c r="U273" s="101"/>
      <c r="V273" s="101"/>
      <c r="W273" s="101"/>
      <c r="X273" s="101"/>
      <c r="Y273" s="101"/>
      <c r="Z273" s="101"/>
      <c r="AA273" s="101"/>
      <c r="AB273" s="101"/>
      <c r="AC273" s="101"/>
      <c r="AD273" s="101"/>
      <c r="AE273" s="101"/>
      <c r="AF273" s="101"/>
      <c r="AG273" s="101"/>
      <c r="AH273" s="101"/>
      <c r="AI273" s="101"/>
      <c r="AJ273" s="101"/>
    </row>
    <row r="274" spans="1:70" ht="16" thickBot="1" x14ac:dyDescent="0.4">
      <c r="A274" s="10" t="str">
        <f>IF(E274&lt;&gt;"",1+MAX($A$8:A273),"")</f>
        <v/>
      </c>
      <c r="B274" s="34"/>
      <c r="C274" s="177"/>
      <c r="D274" s="171" t="s">
        <v>76</v>
      </c>
      <c r="E274" s="172"/>
      <c r="F274" s="173"/>
      <c r="G274" s="43"/>
      <c r="H274" s="42"/>
      <c r="I274" s="47"/>
      <c r="J274" s="47"/>
      <c r="K274" s="61"/>
      <c r="L274" s="61"/>
      <c r="M274" s="61"/>
      <c r="N274" s="61"/>
      <c r="O274" s="36"/>
      <c r="P274" s="101"/>
      <c r="Q274" s="101"/>
      <c r="R274" s="101"/>
      <c r="S274" s="101"/>
      <c r="T274" s="101"/>
      <c r="U274" s="101"/>
      <c r="V274" s="101"/>
      <c r="W274" s="101"/>
      <c r="X274" s="101"/>
      <c r="Y274" s="101"/>
      <c r="Z274" s="101"/>
      <c r="AA274" s="101"/>
      <c r="AB274" s="101"/>
      <c r="AC274" s="101"/>
      <c r="AD274" s="101"/>
      <c r="AE274" s="101"/>
      <c r="AF274" s="101"/>
      <c r="AG274" s="101"/>
      <c r="AH274" s="101"/>
      <c r="AI274" s="101"/>
      <c r="AJ274" s="101"/>
    </row>
    <row r="275" spans="1:70" s="104" customFormat="1" ht="46.5" x14ac:dyDescent="0.35">
      <c r="A275" s="10">
        <f>IF(E275&lt;&gt;"",1+MAX($A$8:A274),"")</f>
        <v>167</v>
      </c>
      <c r="B275" s="224" t="s">
        <v>257</v>
      </c>
      <c r="C275" s="225"/>
      <c r="D275" s="227" t="s">
        <v>258</v>
      </c>
      <c r="E275" s="222">
        <v>9</v>
      </c>
      <c r="F275" s="32">
        <v>0</v>
      </c>
      <c r="G275" s="58">
        <f t="shared" ref="G275:G279" si="186">IF(E275="","",E275*(1+F275))</f>
        <v>9</v>
      </c>
      <c r="H275" s="98" t="s">
        <v>117</v>
      </c>
      <c r="I275" s="175">
        <v>150</v>
      </c>
      <c r="J275" s="175">
        <v>300</v>
      </c>
      <c r="K275" s="117">
        <f t="shared" ref="K275:K279" si="187">IF(E275="","",G275*I275)</f>
        <v>1350</v>
      </c>
      <c r="L275" s="114">
        <f t="shared" ref="L275:L279" si="188">IF(E275="","",G275*J275)</f>
        <v>2700</v>
      </c>
      <c r="M275" s="116">
        <f t="shared" ref="M275:M279" si="189">IF(E275="","",I275+J275)</f>
        <v>450</v>
      </c>
      <c r="N275" s="113">
        <f t="shared" ref="N275:N279" si="190">IF(E275="","",M275*G275)</f>
        <v>4050</v>
      </c>
      <c r="O275" s="100"/>
      <c r="P275" s="101"/>
      <c r="Q275" s="101"/>
      <c r="R275" s="101"/>
      <c r="S275" s="101"/>
      <c r="T275" s="101"/>
      <c r="U275" s="101"/>
      <c r="V275" s="101"/>
      <c r="W275" s="101"/>
      <c r="X275" s="101"/>
      <c r="Y275" s="101"/>
      <c r="Z275" s="101"/>
      <c r="AA275" s="101"/>
      <c r="AB275" s="101"/>
      <c r="AC275" s="101"/>
      <c r="AD275" s="101"/>
      <c r="AE275" s="101"/>
      <c r="AF275" s="101"/>
      <c r="AG275" s="101"/>
      <c r="AH275" s="101"/>
      <c r="AI275" s="101"/>
      <c r="AJ275" s="101"/>
      <c r="AK275" s="101"/>
      <c r="AL275" s="101"/>
      <c r="AM275" s="101"/>
      <c r="AN275" s="101"/>
      <c r="AO275" s="101"/>
      <c r="AP275" s="101"/>
      <c r="AQ275" s="101"/>
      <c r="AR275" s="101"/>
      <c r="AS275" s="101"/>
      <c r="AT275" s="101"/>
      <c r="AU275" s="101"/>
      <c r="AV275" s="101"/>
      <c r="AW275" s="101"/>
      <c r="AX275" s="101"/>
      <c r="AY275" s="101"/>
      <c r="AZ275" s="101"/>
      <c r="BA275" s="101"/>
      <c r="BB275" s="101"/>
      <c r="BC275" s="101"/>
      <c r="BD275" s="101"/>
      <c r="BE275" s="101"/>
      <c r="BF275" s="101"/>
      <c r="BG275" s="101"/>
      <c r="BH275" s="101"/>
      <c r="BI275" s="101"/>
      <c r="BJ275" s="101"/>
      <c r="BK275" s="101"/>
      <c r="BL275" s="101"/>
      <c r="BM275" s="101"/>
      <c r="BN275" s="101"/>
      <c r="BO275" s="101"/>
      <c r="BP275" s="101"/>
      <c r="BQ275" s="101"/>
      <c r="BR275" s="101"/>
    </row>
    <row r="276" spans="1:70" s="104" customFormat="1" ht="46.5" x14ac:dyDescent="0.35">
      <c r="A276" s="10">
        <f>IF(E276&lt;&gt;"",1+MAX($A$8:A275),"")</f>
        <v>168</v>
      </c>
      <c r="B276" s="224" t="s">
        <v>257</v>
      </c>
      <c r="C276" s="225"/>
      <c r="D276" s="227" t="s">
        <v>259</v>
      </c>
      <c r="E276" s="222">
        <v>12</v>
      </c>
      <c r="F276" s="32">
        <v>0</v>
      </c>
      <c r="G276" s="58">
        <f t="shared" si="186"/>
        <v>12</v>
      </c>
      <c r="H276" s="98" t="s">
        <v>117</v>
      </c>
      <c r="I276" s="175">
        <v>150</v>
      </c>
      <c r="J276" s="175">
        <v>300</v>
      </c>
      <c r="K276" s="117">
        <f t="shared" si="187"/>
        <v>1800</v>
      </c>
      <c r="L276" s="114">
        <f t="shared" si="188"/>
        <v>3600</v>
      </c>
      <c r="M276" s="116">
        <f t="shared" si="189"/>
        <v>450</v>
      </c>
      <c r="N276" s="113">
        <f t="shared" si="190"/>
        <v>5400</v>
      </c>
      <c r="O276" s="100"/>
      <c r="P276" s="101"/>
      <c r="Q276" s="101"/>
      <c r="R276" s="101"/>
      <c r="S276" s="101"/>
      <c r="T276" s="101"/>
      <c r="U276" s="101"/>
      <c r="V276" s="101"/>
      <c r="W276" s="101"/>
      <c r="X276" s="101"/>
      <c r="Y276" s="101"/>
      <c r="Z276" s="101"/>
      <c r="AA276" s="101"/>
      <c r="AB276" s="101"/>
      <c r="AC276" s="101"/>
      <c r="AD276" s="101"/>
      <c r="AE276" s="101"/>
      <c r="AF276" s="101"/>
      <c r="AG276" s="101"/>
      <c r="AH276" s="101"/>
      <c r="AI276" s="101"/>
      <c r="AJ276" s="101"/>
      <c r="AK276" s="101"/>
      <c r="AL276" s="101"/>
      <c r="AM276" s="101"/>
      <c r="AN276" s="101"/>
      <c r="AO276" s="101"/>
      <c r="AP276" s="101"/>
      <c r="AQ276" s="101"/>
      <c r="AR276" s="101"/>
      <c r="AS276" s="101"/>
      <c r="AT276" s="101"/>
      <c r="AU276" s="101"/>
      <c r="AV276" s="101"/>
      <c r="AW276" s="101"/>
      <c r="AX276" s="101"/>
      <c r="AY276" s="101"/>
      <c r="AZ276" s="101"/>
      <c r="BA276" s="101"/>
      <c r="BB276" s="101"/>
      <c r="BC276" s="101"/>
      <c r="BD276" s="101"/>
      <c r="BE276" s="101"/>
      <c r="BF276" s="101"/>
      <c r="BG276" s="101"/>
      <c r="BH276" s="101"/>
      <c r="BI276" s="101"/>
      <c r="BJ276" s="101"/>
      <c r="BK276" s="101"/>
      <c r="BL276" s="101"/>
      <c r="BM276" s="101"/>
      <c r="BN276" s="101"/>
      <c r="BO276" s="101"/>
      <c r="BP276" s="101"/>
      <c r="BQ276" s="101"/>
      <c r="BR276" s="101"/>
    </row>
    <row r="277" spans="1:70" s="104" customFormat="1" ht="46.5" x14ac:dyDescent="0.35">
      <c r="A277" s="10">
        <f>IF(E277&lt;&gt;"",1+MAX($A$8:A276),"")</f>
        <v>169</v>
      </c>
      <c r="B277" s="224" t="s">
        <v>257</v>
      </c>
      <c r="C277" s="225"/>
      <c r="D277" s="227" t="s">
        <v>260</v>
      </c>
      <c r="E277" s="222">
        <v>10</v>
      </c>
      <c r="F277" s="32">
        <v>0</v>
      </c>
      <c r="G277" s="58">
        <f t="shared" si="186"/>
        <v>10</v>
      </c>
      <c r="H277" s="98" t="s">
        <v>117</v>
      </c>
      <c r="I277" s="175">
        <v>150</v>
      </c>
      <c r="J277" s="175">
        <v>300</v>
      </c>
      <c r="K277" s="117">
        <f t="shared" si="187"/>
        <v>1500</v>
      </c>
      <c r="L277" s="114">
        <f t="shared" si="188"/>
        <v>3000</v>
      </c>
      <c r="M277" s="116">
        <f t="shared" si="189"/>
        <v>450</v>
      </c>
      <c r="N277" s="113">
        <f t="shared" si="190"/>
        <v>4500</v>
      </c>
      <c r="O277" s="100"/>
      <c r="P277" s="101"/>
      <c r="Q277" s="101"/>
      <c r="R277" s="101"/>
      <c r="S277" s="101"/>
      <c r="T277" s="101"/>
      <c r="U277" s="101"/>
      <c r="V277" s="101"/>
      <c r="W277" s="101"/>
      <c r="X277" s="101"/>
      <c r="Y277" s="101"/>
      <c r="Z277" s="101"/>
      <c r="AA277" s="101"/>
      <c r="AB277" s="101"/>
      <c r="AC277" s="101"/>
      <c r="AD277" s="101"/>
      <c r="AE277" s="101"/>
      <c r="AF277" s="101"/>
      <c r="AG277" s="101"/>
      <c r="AH277" s="101"/>
      <c r="AI277" s="101"/>
      <c r="AJ277" s="101"/>
      <c r="AK277" s="101"/>
      <c r="AL277" s="101"/>
      <c r="AM277" s="101"/>
      <c r="AN277" s="101"/>
      <c r="AO277" s="101"/>
      <c r="AP277" s="101"/>
      <c r="AQ277" s="101"/>
      <c r="AR277" s="101"/>
      <c r="AS277" s="101"/>
      <c r="AT277" s="101"/>
      <c r="AU277" s="101"/>
      <c r="AV277" s="101"/>
      <c r="AW277" s="101"/>
      <c r="AX277" s="101"/>
      <c r="AY277" s="101"/>
      <c r="AZ277" s="101"/>
      <c r="BA277" s="101"/>
      <c r="BB277" s="101"/>
      <c r="BC277" s="101"/>
      <c r="BD277" s="101"/>
      <c r="BE277" s="101"/>
      <c r="BF277" s="101"/>
      <c r="BG277" s="101"/>
      <c r="BH277" s="101"/>
      <c r="BI277" s="101"/>
      <c r="BJ277" s="101"/>
      <c r="BK277" s="101"/>
      <c r="BL277" s="101"/>
      <c r="BM277" s="101"/>
      <c r="BN277" s="101"/>
      <c r="BO277" s="101"/>
      <c r="BP277" s="101"/>
      <c r="BQ277" s="101"/>
      <c r="BR277" s="101"/>
    </row>
    <row r="278" spans="1:70" s="104" customFormat="1" ht="46.5" x14ac:dyDescent="0.35">
      <c r="A278" s="10">
        <f>IF(E278&lt;&gt;"",1+MAX($A$8:A275),"")</f>
        <v>168</v>
      </c>
      <c r="B278" s="224" t="s">
        <v>257</v>
      </c>
      <c r="C278" s="225"/>
      <c r="D278" s="227" t="s">
        <v>261</v>
      </c>
      <c r="E278" s="222">
        <v>4</v>
      </c>
      <c r="F278" s="32">
        <v>0</v>
      </c>
      <c r="G278" s="58">
        <f t="shared" si="186"/>
        <v>4</v>
      </c>
      <c r="H278" s="98" t="s">
        <v>117</v>
      </c>
      <c r="I278" s="175">
        <v>150</v>
      </c>
      <c r="J278" s="175">
        <v>300</v>
      </c>
      <c r="K278" s="117">
        <f t="shared" si="187"/>
        <v>600</v>
      </c>
      <c r="L278" s="114">
        <f t="shared" si="188"/>
        <v>1200</v>
      </c>
      <c r="M278" s="116">
        <f t="shared" si="189"/>
        <v>450</v>
      </c>
      <c r="N278" s="113">
        <f t="shared" si="190"/>
        <v>1800</v>
      </c>
      <c r="O278" s="100"/>
      <c r="P278" s="101"/>
      <c r="Q278" s="101"/>
      <c r="R278" s="101"/>
      <c r="S278" s="101"/>
      <c r="T278" s="101"/>
      <c r="U278" s="101"/>
      <c r="V278" s="101"/>
      <c r="W278" s="101"/>
      <c r="X278" s="101"/>
      <c r="Y278" s="101"/>
      <c r="Z278" s="101"/>
      <c r="AA278" s="101"/>
      <c r="AB278" s="101"/>
      <c r="AC278" s="101"/>
      <c r="AD278" s="101"/>
      <c r="AE278" s="101"/>
      <c r="AF278" s="101"/>
      <c r="AG278" s="101"/>
      <c r="AH278" s="101"/>
      <c r="AI278" s="101"/>
      <c r="AJ278" s="101"/>
      <c r="AK278" s="101"/>
      <c r="AL278" s="101"/>
      <c r="AM278" s="101"/>
      <c r="AN278" s="101"/>
      <c r="AO278" s="101"/>
      <c r="AP278" s="101"/>
      <c r="AQ278" s="101"/>
      <c r="AR278" s="101"/>
      <c r="AS278" s="101"/>
      <c r="AT278" s="101"/>
      <c r="AU278" s="101"/>
      <c r="AV278" s="101"/>
      <c r="AW278" s="101"/>
      <c r="AX278" s="101"/>
      <c r="AY278" s="101"/>
      <c r="AZ278" s="101"/>
      <c r="BA278" s="101"/>
      <c r="BB278" s="101"/>
      <c r="BC278" s="101"/>
      <c r="BD278" s="101"/>
      <c r="BE278" s="101"/>
      <c r="BF278" s="101"/>
      <c r="BG278" s="101"/>
      <c r="BH278" s="101"/>
      <c r="BI278" s="101"/>
      <c r="BJ278" s="101"/>
      <c r="BK278" s="101"/>
      <c r="BL278" s="101"/>
      <c r="BM278" s="101"/>
      <c r="BN278" s="101"/>
      <c r="BO278" s="101"/>
      <c r="BP278" s="101"/>
      <c r="BQ278" s="101"/>
      <c r="BR278" s="101"/>
    </row>
    <row r="279" spans="1:70" s="104" customFormat="1" ht="46.5" x14ac:dyDescent="0.35">
      <c r="A279" s="10">
        <f>IF(E279&lt;&gt;"",1+MAX($A$8:A278),"")</f>
        <v>170</v>
      </c>
      <c r="B279" s="224" t="s">
        <v>257</v>
      </c>
      <c r="C279" s="225"/>
      <c r="D279" s="227" t="s">
        <v>262</v>
      </c>
      <c r="E279" s="222">
        <v>1</v>
      </c>
      <c r="F279" s="32">
        <v>0</v>
      </c>
      <c r="G279" s="58">
        <f t="shared" si="186"/>
        <v>1</v>
      </c>
      <c r="H279" s="98" t="s">
        <v>117</v>
      </c>
      <c r="I279" s="175">
        <v>150</v>
      </c>
      <c r="J279" s="175">
        <v>300</v>
      </c>
      <c r="K279" s="117">
        <f t="shared" si="187"/>
        <v>150</v>
      </c>
      <c r="L279" s="114">
        <f t="shared" si="188"/>
        <v>300</v>
      </c>
      <c r="M279" s="116">
        <f t="shared" si="189"/>
        <v>450</v>
      </c>
      <c r="N279" s="113">
        <f t="shared" si="190"/>
        <v>450</v>
      </c>
      <c r="O279" s="100"/>
      <c r="P279" s="101"/>
      <c r="Q279" s="101"/>
      <c r="R279" s="101"/>
      <c r="S279" s="101"/>
      <c r="T279" s="101"/>
      <c r="U279" s="101"/>
      <c r="V279" s="101"/>
      <c r="W279" s="101"/>
      <c r="X279" s="101"/>
      <c r="Y279" s="101"/>
      <c r="Z279" s="101"/>
      <c r="AA279" s="101"/>
      <c r="AB279" s="101"/>
      <c r="AC279" s="101"/>
      <c r="AD279" s="101"/>
      <c r="AE279" s="101"/>
      <c r="AF279" s="101"/>
      <c r="AG279" s="101"/>
      <c r="AH279" s="101"/>
      <c r="AI279" s="101"/>
      <c r="AJ279" s="101"/>
      <c r="AK279" s="101"/>
      <c r="AL279" s="101"/>
      <c r="AM279" s="101"/>
      <c r="AN279" s="101"/>
      <c r="AO279" s="101"/>
      <c r="AP279" s="101"/>
      <c r="AQ279" s="101"/>
      <c r="AR279" s="101"/>
      <c r="AS279" s="101"/>
      <c r="AT279" s="101"/>
      <c r="AU279" s="101"/>
      <c r="AV279" s="101"/>
      <c r="AW279" s="101"/>
      <c r="AX279" s="101"/>
      <c r="AY279" s="101"/>
      <c r="AZ279" s="101"/>
      <c r="BA279" s="101"/>
      <c r="BB279" s="101"/>
      <c r="BC279" s="101"/>
      <c r="BD279" s="101"/>
      <c r="BE279" s="101"/>
      <c r="BF279" s="101"/>
      <c r="BG279" s="101"/>
      <c r="BH279" s="101"/>
      <c r="BI279" s="101"/>
      <c r="BJ279" s="101"/>
      <c r="BK279" s="101"/>
      <c r="BL279" s="101"/>
      <c r="BM279" s="101"/>
      <c r="BN279" s="101"/>
      <c r="BO279" s="101"/>
      <c r="BP279" s="101"/>
      <c r="BQ279" s="101"/>
      <c r="BR279" s="101"/>
    </row>
    <row r="280" spans="1:70" s="104" customFormat="1" ht="46.5" x14ac:dyDescent="0.35">
      <c r="A280" s="10">
        <f>IF(E280&lt;&gt;"",1+MAX($A$8:A278),"")</f>
        <v>170</v>
      </c>
      <c r="B280" s="224" t="s">
        <v>257</v>
      </c>
      <c r="C280" s="225"/>
      <c r="D280" s="227" t="s">
        <v>263</v>
      </c>
      <c r="E280" s="222">
        <v>14</v>
      </c>
      <c r="F280" s="32">
        <v>0</v>
      </c>
      <c r="G280" s="58">
        <f t="shared" ref="G280:G285" si="191">IF(E280="","",E280*(1+F280))</f>
        <v>14</v>
      </c>
      <c r="H280" s="98" t="s">
        <v>117</v>
      </c>
      <c r="I280" s="175">
        <v>150</v>
      </c>
      <c r="J280" s="175">
        <v>330</v>
      </c>
      <c r="K280" s="117">
        <f t="shared" ref="K280:K285" si="192">IF(E280="","",G280*I280)</f>
        <v>2100</v>
      </c>
      <c r="L280" s="114">
        <f t="shared" ref="L280:L285" si="193">IF(E280="","",G280*J280)</f>
        <v>4620</v>
      </c>
      <c r="M280" s="116">
        <f t="shared" ref="M280:M285" si="194">IF(E280="","",I280+J280)</f>
        <v>480</v>
      </c>
      <c r="N280" s="113">
        <f t="shared" ref="N280:N285" si="195">IF(E280="","",M280*G280)</f>
        <v>6720</v>
      </c>
      <c r="O280" s="100"/>
      <c r="P280" s="101"/>
      <c r="Q280" s="101"/>
      <c r="R280" s="101"/>
      <c r="S280" s="101"/>
      <c r="T280" s="101"/>
      <c r="U280" s="101"/>
      <c r="V280" s="101"/>
      <c r="W280" s="101"/>
      <c r="X280" s="101"/>
      <c r="Y280" s="101"/>
      <c r="Z280" s="101"/>
      <c r="AA280" s="101"/>
      <c r="AB280" s="101"/>
      <c r="AC280" s="101"/>
      <c r="AD280" s="101"/>
      <c r="AE280" s="101"/>
      <c r="AF280" s="101"/>
      <c r="AG280" s="101"/>
      <c r="AH280" s="101"/>
      <c r="AI280" s="101"/>
      <c r="AJ280" s="101"/>
      <c r="AK280" s="101"/>
      <c r="AL280" s="101"/>
      <c r="AM280" s="101"/>
      <c r="AN280" s="101"/>
      <c r="AO280" s="101"/>
      <c r="AP280" s="101"/>
      <c r="AQ280" s="101"/>
      <c r="AR280" s="101"/>
      <c r="AS280" s="101"/>
      <c r="AT280" s="101"/>
      <c r="AU280" s="101"/>
      <c r="AV280" s="101"/>
      <c r="AW280" s="101"/>
      <c r="AX280" s="101"/>
      <c r="AY280" s="101"/>
      <c r="AZ280" s="101"/>
      <c r="BA280" s="101"/>
      <c r="BB280" s="101"/>
      <c r="BC280" s="101"/>
      <c r="BD280" s="101"/>
      <c r="BE280" s="101"/>
      <c r="BF280" s="101"/>
      <c r="BG280" s="101"/>
      <c r="BH280" s="101"/>
      <c r="BI280" s="101"/>
      <c r="BJ280" s="101"/>
      <c r="BK280" s="101"/>
      <c r="BL280" s="101"/>
      <c r="BM280" s="101"/>
      <c r="BN280" s="101"/>
      <c r="BO280" s="101"/>
      <c r="BP280" s="101"/>
      <c r="BQ280" s="101"/>
      <c r="BR280" s="101"/>
    </row>
    <row r="281" spans="1:70" s="104" customFormat="1" ht="46.5" x14ac:dyDescent="0.35">
      <c r="A281" s="10">
        <f>IF(E281&lt;&gt;"",1+MAX($A$8:A280),"")</f>
        <v>171</v>
      </c>
      <c r="B281" s="224" t="s">
        <v>257</v>
      </c>
      <c r="C281" s="225"/>
      <c r="D281" s="227" t="s">
        <v>264</v>
      </c>
      <c r="E281" s="222">
        <v>4</v>
      </c>
      <c r="F281" s="32">
        <v>0</v>
      </c>
      <c r="G281" s="58">
        <f t="shared" si="191"/>
        <v>4</v>
      </c>
      <c r="H281" s="98" t="s">
        <v>117</v>
      </c>
      <c r="I281" s="175">
        <v>150</v>
      </c>
      <c r="J281" s="175">
        <v>320</v>
      </c>
      <c r="K281" s="117">
        <f t="shared" si="192"/>
        <v>600</v>
      </c>
      <c r="L281" s="114">
        <f t="shared" si="193"/>
        <v>1280</v>
      </c>
      <c r="M281" s="116">
        <f t="shared" si="194"/>
        <v>470</v>
      </c>
      <c r="N281" s="113">
        <f t="shared" si="195"/>
        <v>1880</v>
      </c>
      <c r="O281" s="100"/>
      <c r="P281" s="101"/>
      <c r="Q281" s="101"/>
      <c r="R281" s="101"/>
      <c r="S281" s="101"/>
      <c r="T281" s="101"/>
      <c r="U281" s="101"/>
      <c r="V281" s="101"/>
      <c r="W281" s="101"/>
      <c r="X281" s="101"/>
      <c r="Y281" s="101"/>
      <c r="Z281" s="101"/>
      <c r="AA281" s="101"/>
      <c r="AB281" s="101"/>
      <c r="AC281" s="101"/>
      <c r="AD281" s="101"/>
      <c r="AE281" s="101"/>
      <c r="AF281" s="101"/>
      <c r="AG281" s="101"/>
      <c r="AH281" s="101"/>
      <c r="AI281" s="101"/>
      <c r="AJ281" s="101"/>
      <c r="AK281" s="101"/>
      <c r="AL281" s="101"/>
      <c r="AM281" s="101"/>
      <c r="AN281" s="101"/>
      <c r="AO281" s="101"/>
      <c r="AP281" s="101"/>
      <c r="AQ281" s="101"/>
      <c r="AR281" s="101"/>
      <c r="AS281" s="101"/>
      <c r="AT281" s="101"/>
      <c r="AU281" s="101"/>
      <c r="AV281" s="101"/>
      <c r="AW281" s="101"/>
      <c r="AX281" s="101"/>
      <c r="AY281" s="101"/>
      <c r="AZ281" s="101"/>
      <c r="BA281" s="101"/>
      <c r="BB281" s="101"/>
      <c r="BC281" s="101"/>
      <c r="BD281" s="101"/>
      <c r="BE281" s="101"/>
      <c r="BF281" s="101"/>
      <c r="BG281" s="101"/>
      <c r="BH281" s="101"/>
      <c r="BI281" s="101"/>
      <c r="BJ281" s="101"/>
      <c r="BK281" s="101"/>
      <c r="BL281" s="101"/>
      <c r="BM281" s="101"/>
      <c r="BN281" s="101"/>
      <c r="BO281" s="101"/>
      <c r="BP281" s="101"/>
      <c r="BQ281" s="101"/>
      <c r="BR281" s="101"/>
    </row>
    <row r="282" spans="1:70" s="104" customFormat="1" ht="46.5" x14ac:dyDescent="0.35">
      <c r="A282" s="10">
        <f>IF(E282&lt;&gt;"",1+MAX($A$8:A281),"")</f>
        <v>172</v>
      </c>
      <c r="B282" s="224" t="s">
        <v>257</v>
      </c>
      <c r="C282" s="225"/>
      <c r="D282" s="227" t="s">
        <v>265</v>
      </c>
      <c r="E282" s="222">
        <v>2</v>
      </c>
      <c r="F282" s="32">
        <v>0</v>
      </c>
      <c r="G282" s="58">
        <f t="shared" si="191"/>
        <v>2</v>
      </c>
      <c r="H282" s="98" t="s">
        <v>117</v>
      </c>
      <c r="I282" s="175">
        <v>150</v>
      </c>
      <c r="J282" s="175">
        <v>300</v>
      </c>
      <c r="K282" s="117">
        <f t="shared" si="192"/>
        <v>300</v>
      </c>
      <c r="L282" s="114">
        <f t="shared" si="193"/>
        <v>600</v>
      </c>
      <c r="M282" s="116">
        <f t="shared" si="194"/>
        <v>450</v>
      </c>
      <c r="N282" s="113">
        <f t="shared" si="195"/>
        <v>900</v>
      </c>
      <c r="O282" s="100"/>
      <c r="P282" s="101"/>
      <c r="Q282" s="101"/>
      <c r="R282" s="101"/>
      <c r="S282" s="101"/>
      <c r="T282" s="101"/>
      <c r="U282" s="101"/>
      <c r="V282" s="101"/>
      <c r="W282" s="101"/>
      <c r="X282" s="101"/>
      <c r="Y282" s="101"/>
      <c r="Z282" s="101"/>
      <c r="AA282" s="101"/>
      <c r="AB282" s="101"/>
      <c r="AC282" s="101"/>
      <c r="AD282" s="101"/>
      <c r="AE282" s="101"/>
      <c r="AF282" s="101"/>
      <c r="AG282" s="101"/>
      <c r="AH282" s="101"/>
      <c r="AI282" s="101"/>
      <c r="AJ282" s="101"/>
      <c r="AK282" s="101"/>
      <c r="AL282" s="101"/>
      <c r="AM282" s="101"/>
      <c r="AN282" s="101"/>
      <c r="AO282" s="101"/>
      <c r="AP282" s="101"/>
      <c r="AQ282" s="101"/>
      <c r="AR282" s="101"/>
      <c r="AS282" s="101"/>
      <c r="AT282" s="101"/>
      <c r="AU282" s="101"/>
      <c r="AV282" s="101"/>
      <c r="AW282" s="101"/>
      <c r="AX282" s="101"/>
      <c r="AY282" s="101"/>
      <c r="AZ282" s="101"/>
      <c r="BA282" s="101"/>
      <c r="BB282" s="101"/>
      <c r="BC282" s="101"/>
      <c r="BD282" s="101"/>
      <c r="BE282" s="101"/>
      <c r="BF282" s="101"/>
      <c r="BG282" s="101"/>
      <c r="BH282" s="101"/>
      <c r="BI282" s="101"/>
      <c r="BJ282" s="101"/>
      <c r="BK282" s="101"/>
      <c r="BL282" s="101"/>
      <c r="BM282" s="101"/>
      <c r="BN282" s="101"/>
      <c r="BO282" s="101"/>
      <c r="BP282" s="101"/>
      <c r="BQ282" s="101"/>
      <c r="BR282" s="101"/>
    </row>
    <row r="283" spans="1:70" s="104" customFormat="1" x14ac:dyDescent="0.35">
      <c r="A283" s="10">
        <f>IF(E283&lt;&gt;"",1+MAX($A$8:A282),"")</f>
        <v>173</v>
      </c>
      <c r="B283" s="224" t="s">
        <v>257</v>
      </c>
      <c r="C283" s="225"/>
      <c r="D283" s="223" t="s">
        <v>266</v>
      </c>
      <c r="E283" s="222">
        <v>8</v>
      </c>
      <c r="F283" s="32">
        <v>0</v>
      </c>
      <c r="G283" s="58">
        <f t="shared" si="191"/>
        <v>8</v>
      </c>
      <c r="H283" s="98" t="s">
        <v>117</v>
      </c>
      <c r="I283" s="175">
        <v>50</v>
      </c>
      <c r="J283" s="175">
        <v>100</v>
      </c>
      <c r="K283" s="117">
        <f t="shared" si="192"/>
        <v>400</v>
      </c>
      <c r="L283" s="114">
        <f t="shared" si="193"/>
        <v>800</v>
      </c>
      <c r="M283" s="116">
        <f t="shared" si="194"/>
        <v>150</v>
      </c>
      <c r="N283" s="113">
        <f t="shared" si="195"/>
        <v>1200</v>
      </c>
      <c r="O283" s="100"/>
      <c r="P283" s="101"/>
      <c r="Q283" s="101"/>
      <c r="R283" s="101"/>
      <c r="S283" s="101"/>
      <c r="T283" s="101"/>
      <c r="U283" s="101"/>
      <c r="V283" s="101"/>
      <c r="W283" s="101"/>
      <c r="X283" s="101"/>
      <c r="Y283" s="101"/>
      <c r="Z283" s="101"/>
      <c r="AA283" s="101"/>
      <c r="AB283" s="101"/>
      <c r="AC283" s="101"/>
      <c r="AD283" s="101"/>
      <c r="AE283" s="101"/>
      <c r="AF283" s="101"/>
      <c r="AG283" s="101"/>
      <c r="AH283" s="101"/>
      <c r="AI283" s="101"/>
      <c r="AJ283" s="101"/>
      <c r="AK283" s="101"/>
      <c r="AL283" s="101"/>
      <c r="AM283" s="101"/>
      <c r="AN283" s="101"/>
      <c r="AO283" s="101"/>
      <c r="AP283" s="101"/>
      <c r="AQ283" s="101"/>
      <c r="AR283" s="101"/>
      <c r="AS283" s="101"/>
      <c r="AT283" s="101"/>
      <c r="AU283" s="101"/>
      <c r="AV283" s="101"/>
      <c r="AW283" s="101"/>
      <c r="AX283" s="101"/>
      <c r="AY283" s="101"/>
      <c r="AZ283" s="101"/>
      <c r="BA283" s="101"/>
      <c r="BB283" s="101"/>
      <c r="BC283" s="101"/>
      <c r="BD283" s="101"/>
      <c r="BE283" s="101"/>
      <c r="BF283" s="101"/>
      <c r="BG283" s="101"/>
      <c r="BH283" s="101"/>
      <c r="BI283" s="101"/>
      <c r="BJ283" s="101"/>
      <c r="BK283" s="101"/>
      <c r="BL283" s="101"/>
      <c r="BM283" s="101"/>
      <c r="BN283" s="101"/>
      <c r="BO283" s="101"/>
      <c r="BP283" s="101"/>
      <c r="BQ283" s="101"/>
      <c r="BR283" s="101"/>
    </row>
    <row r="284" spans="1:70" s="104" customFormat="1" x14ac:dyDescent="0.35">
      <c r="A284" s="10">
        <f>IF(E284&lt;&gt;"",1+MAX($A$8:A281),"")</f>
        <v>172</v>
      </c>
      <c r="B284" s="224" t="s">
        <v>257</v>
      </c>
      <c r="C284" s="225"/>
      <c r="D284" s="223" t="s">
        <v>267</v>
      </c>
      <c r="E284" s="222">
        <v>2</v>
      </c>
      <c r="F284" s="32">
        <v>0</v>
      </c>
      <c r="G284" s="58">
        <f t="shared" si="191"/>
        <v>2</v>
      </c>
      <c r="H284" s="98" t="s">
        <v>117</v>
      </c>
      <c r="I284" s="175">
        <v>50</v>
      </c>
      <c r="J284" s="175">
        <v>100</v>
      </c>
      <c r="K284" s="117">
        <f t="shared" si="192"/>
        <v>100</v>
      </c>
      <c r="L284" s="114">
        <f t="shared" si="193"/>
        <v>200</v>
      </c>
      <c r="M284" s="116">
        <f t="shared" si="194"/>
        <v>150</v>
      </c>
      <c r="N284" s="113">
        <f t="shared" si="195"/>
        <v>300</v>
      </c>
      <c r="O284" s="100"/>
      <c r="P284" s="101"/>
      <c r="Q284" s="101"/>
      <c r="R284" s="101"/>
      <c r="S284" s="101"/>
      <c r="T284" s="101"/>
      <c r="U284" s="101"/>
      <c r="V284" s="101"/>
      <c r="W284" s="101"/>
      <c r="X284" s="101"/>
      <c r="Y284" s="101"/>
      <c r="Z284" s="101"/>
      <c r="AA284" s="101"/>
      <c r="AB284" s="101"/>
      <c r="AC284" s="101"/>
      <c r="AD284" s="101"/>
      <c r="AE284" s="101"/>
      <c r="AF284" s="101"/>
      <c r="AG284" s="101"/>
      <c r="AH284" s="101"/>
      <c r="AI284" s="101"/>
      <c r="AJ284" s="101"/>
      <c r="AK284" s="101"/>
      <c r="AL284" s="101"/>
      <c r="AM284" s="101"/>
      <c r="AN284" s="101"/>
      <c r="AO284" s="101"/>
      <c r="AP284" s="101"/>
      <c r="AQ284" s="101"/>
      <c r="AR284" s="101"/>
      <c r="AS284" s="101"/>
      <c r="AT284" s="101"/>
      <c r="AU284" s="101"/>
      <c r="AV284" s="101"/>
      <c r="AW284" s="101"/>
      <c r="AX284" s="101"/>
      <c r="AY284" s="101"/>
      <c r="AZ284" s="101"/>
      <c r="BA284" s="101"/>
      <c r="BB284" s="101"/>
      <c r="BC284" s="101"/>
      <c r="BD284" s="101"/>
      <c r="BE284" s="101"/>
      <c r="BF284" s="101"/>
      <c r="BG284" s="101"/>
      <c r="BH284" s="101"/>
      <c r="BI284" s="101"/>
      <c r="BJ284" s="101"/>
      <c r="BK284" s="101"/>
      <c r="BL284" s="101"/>
      <c r="BM284" s="101"/>
      <c r="BN284" s="101"/>
      <c r="BO284" s="101"/>
      <c r="BP284" s="101"/>
      <c r="BQ284" s="101"/>
      <c r="BR284" s="101"/>
    </row>
    <row r="285" spans="1:70" s="104" customFormat="1" x14ac:dyDescent="0.35">
      <c r="A285" s="10">
        <f>IF(E285&lt;&gt;"",1+MAX($A$8:A284),"")</f>
        <v>174</v>
      </c>
      <c r="B285" s="224" t="s">
        <v>257</v>
      </c>
      <c r="C285" s="225"/>
      <c r="D285" s="223" t="s">
        <v>268</v>
      </c>
      <c r="E285" s="222">
        <v>1056</v>
      </c>
      <c r="F285" s="32">
        <f t="shared" ref="F285" si="196">IF(E285="","",10%)</f>
        <v>0.1</v>
      </c>
      <c r="G285" s="58">
        <f t="shared" si="191"/>
        <v>1161.6000000000001</v>
      </c>
      <c r="H285" s="98" t="s">
        <v>129</v>
      </c>
      <c r="I285" s="175">
        <v>3</v>
      </c>
      <c r="J285" s="175">
        <v>4</v>
      </c>
      <c r="K285" s="117">
        <f t="shared" si="192"/>
        <v>3484.8</v>
      </c>
      <c r="L285" s="114">
        <f t="shared" si="193"/>
        <v>4646.4000000000005</v>
      </c>
      <c r="M285" s="116">
        <f t="shared" si="194"/>
        <v>7</v>
      </c>
      <c r="N285" s="113">
        <f t="shared" si="195"/>
        <v>8131.2000000000007</v>
      </c>
      <c r="O285" s="100"/>
      <c r="P285" s="101"/>
      <c r="Q285" s="101"/>
      <c r="R285" s="101"/>
      <c r="S285" s="101"/>
      <c r="T285" s="101"/>
      <c r="U285" s="101"/>
      <c r="V285" s="101"/>
      <c r="W285" s="101"/>
      <c r="X285" s="101"/>
      <c r="Y285" s="101"/>
      <c r="Z285" s="101"/>
      <c r="AA285" s="101"/>
      <c r="AB285" s="101"/>
      <c r="AC285" s="101"/>
      <c r="AD285" s="101"/>
      <c r="AE285" s="101"/>
      <c r="AF285" s="101"/>
      <c r="AG285" s="101"/>
      <c r="AH285" s="101"/>
      <c r="AI285" s="101"/>
      <c r="AJ285" s="101"/>
      <c r="AK285" s="101"/>
      <c r="AL285" s="101"/>
      <c r="AM285" s="101"/>
      <c r="AN285" s="101"/>
      <c r="AO285" s="101"/>
      <c r="AP285" s="101"/>
      <c r="AQ285" s="101"/>
      <c r="AR285" s="101"/>
      <c r="AS285" s="101"/>
      <c r="AT285" s="101"/>
      <c r="AU285" s="101"/>
      <c r="AV285" s="101"/>
      <c r="AW285" s="101"/>
      <c r="AX285" s="101"/>
      <c r="AY285" s="101"/>
      <c r="AZ285" s="101"/>
      <c r="BA285" s="101"/>
      <c r="BB285" s="101"/>
      <c r="BC285" s="101"/>
      <c r="BD285" s="101"/>
      <c r="BE285" s="101"/>
      <c r="BF285" s="101"/>
      <c r="BG285" s="101"/>
      <c r="BH285" s="101"/>
      <c r="BI285" s="101"/>
      <c r="BJ285" s="101"/>
      <c r="BK285" s="101"/>
      <c r="BL285" s="101"/>
      <c r="BM285" s="101"/>
      <c r="BN285" s="101"/>
      <c r="BO285" s="101"/>
      <c r="BP285" s="101"/>
      <c r="BQ285" s="101"/>
      <c r="BR285" s="101"/>
    </row>
    <row r="286" spans="1:70" s="104" customFormat="1" ht="16" thickBot="1" x14ac:dyDescent="0.4">
      <c r="A286" s="10">
        <f>IF(E286&lt;&gt;"",1+MAX($A$8:A284),"")</f>
        <v>174</v>
      </c>
      <c r="B286" s="224" t="s">
        <v>257</v>
      </c>
      <c r="C286" s="225"/>
      <c r="D286" s="223" t="s">
        <v>269</v>
      </c>
      <c r="E286" s="222">
        <v>3168</v>
      </c>
      <c r="F286" s="32">
        <f t="shared" ref="F286" si="197">IF(E286="","",10%)</f>
        <v>0.1</v>
      </c>
      <c r="G286" s="58">
        <f t="shared" ref="G286" si="198">IF(E286="","",E286*(1+F286))</f>
        <v>3484.8</v>
      </c>
      <c r="H286" s="98" t="s">
        <v>129</v>
      </c>
      <c r="I286" s="175">
        <v>2</v>
      </c>
      <c r="J286" s="175">
        <v>3</v>
      </c>
      <c r="K286" s="117">
        <f t="shared" ref="K286" si="199">IF(E286="","",G286*I286)</f>
        <v>6969.6</v>
      </c>
      <c r="L286" s="114">
        <f t="shared" ref="L286" si="200">IF(E286="","",G286*J286)</f>
        <v>10454.400000000001</v>
      </c>
      <c r="M286" s="116">
        <f t="shared" ref="M286" si="201">IF(E286="","",I286+J286)</f>
        <v>5</v>
      </c>
      <c r="N286" s="113">
        <f t="shared" ref="N286" si="202">IF(E286="","",M286*G286)</f>
        <v>17424</v>
      </c>
      <c r="O286" s="100"/>
      <c r="P286" s="101"/>
      <c r="Q286" s="101"/>
      <c r="R286" s="101"/>
      <c r="S286" s="101"/>
      <c r="T286" s="101"/>
      <c r="U286" s="101"/>
      <c r="V286" s="101"/>
      <c r="W286" s="101"/>
      <c r="X286" s="101"/>
      <c r="Y286" s="101"/>
      <c r="Z286" s="101"/>
      <c r="AA286" s="101"/>
      <c r="AB286" s="101"/>
      <c r="AC286" s="101"/>
      <c r="AD286" s="101"/>
      <c r="AE286" s="101"/>
      <c r="AF286" s="101"/>
      <c r="AG286" s="101"/>
      <c r="AH286" s="101"/>
      <c r="AI286" s="101"/>
      <c r="AJ286" s="101"/>
      <c r="AK286" s="101"/>
      <c r="AL286" s="101"/>
      <c r="AM286" s="101"/>
      <c r="AN286" s="101"/>
      <c r="AO286" s="101"/>
      <c r="AP286" s="101"/>
      <c r="AQ286" s="101"/>
      <c r="AR286" s="101"/>
      <c r="AS286" s="101"/>
      <c r="AT286" s="101"/>
      <c r="AU286" s="101"/>
      <c r="AV286" s="101"/>
      <c r="AW286" s="101"/>
      <c r="AX286" s="101"/>
      <c r="AY286" s="101"/>
      <c r="AZ286" s="101"/>
      <c r="BA286" s="101"/>
      <c r="BB286" s="101"/>
      <c r="BC286" s="101"/>
      <c r="BD286" s="101"/>
      <c r="BE286" s="101"/>
      <c r="BF286" s="101"/>
      <c r="BG286" s="101"/>
      <c r="BH286" s="101"/>
      <c r="BI286" s="101"/>
      <c r="BJ286" s="101"/>
      <c r="BK286" s="101"/>
      <c r="BL286" s="101"/>
      <c r="BM286" s="101"/>
      <c r="BN286" s="101"/>
      <c r="BO286" s="101"/>
      <c r="BP286" s="101"/>
      <c r="BQ286" s="101"/>
      <c r="BR286" s="101"/>
    </row>
    <row r="287" spans="1:70" ht="16" thickBot="1" x14ac:dyDescent="0.4">
      <c r="A287" s="10" t="str">
        <f>IF(E287&lt;&gt;"",1+MAX($A$8:A286),"")</f>
        <v/>
      </c>
      <c r="B287" s="34"/>
      <c r="C287" s="177"/>
      <c r="D287" s="171" t="s">
        <v>77</v>
      </c>
      <c r="E287" s="172"/>
      <c r="F287" s="173"/>
      <c r="G287" s="43"/>
      <c r="H287" s="42"/>
      <c r="I287" s="47"/>
      <c r="J287" s="47"/>
      <c r="K287" s="61"/>
      <c r="L287" s="61"/>
      <c r="M287" s="61"/>
      <c r="N287" s="61"/>
      <c r="O287" s="36"/>
      <c r="P287" s="101"/>
      <c r="Q287" s="101"/>
      <c r="R287" s="101"/>
      <c r="S287" s="101"/>
      <c r="T287" s="101"/>
      <c r="U287" s="101"/>
      <c r="V287" s="101"/>
      <c r="W287" s="101"/>
      <c r="X287" s="101"/>
      <c r="Y287" s="101"/>
      <c r="Z287" s="101"/>
      <c r="AA287" s="101"/>
      <c r="AB287" s="101"/>
      <c r="AC287" s="101"/>
      <c r="AD287" s="101"/>
      <c r="AE287" s="101"/>
      <c r="AF287" s="101"/>
      <c r="AG287" s="101"/>
      <c r="AH287" s="101"/>
      <c r="AI287" s="101"/>
      <c r="AJ287" s="101"/>
    </row>
    <row r="288" spans="1:70" s="104" customFormat="1" x14ac:dyDescent="0.35">
      <c r="A288" s="10">
        <f>IF(E288&lt;&gt;"",1+MAX($A$8:A287),"")</f>
        <v>175</v>
      </c>
      <c r="B288" s="224" t="s">
        <v>257</v>
      </c>
      <c r="C288" s="225"/>
      <c r="D288" s="223" t="s">
        <v>270</v>
      </c>
      <c r="E288" s="222">
        <v>1</v>
      </c>
      <c r="F288" s="32">
        <v>0</v>
      </c>
      <c r="G288" s="58">
        <f t="shared" ref="G288:G298" si="203">IF(E288="","",E288*(1+F288))</f>
        <v>1</v>
      </c>
      <c r="H288" s="222" t="s">
        <v>117</v>
      </c>
      <c r="I288" s="175">
        <v>80</v>
      </c>
      <c r="J288" s="175">
        <v>120</v>
      </c>
      <c r="K288" s="117">
        <f t="shared" ref="K288:K298" si="204">IF(E288="","",G288*I288)</f>
        <v>80</v>
      </c>
      <c r="L288" s="114">
        <f t="shared" ref="L288:L298" si="205">IF(E288="","",G288*J288)</f>
        <v>120</v>
      </c>
      <c r="M288" s="116">
        <f t="shared" ref="M288:M298" si="206">IF(E288="","",I288+J288)</f>
        <v>200</v>
      </c>
      <c r="N288" s="113">
        <f t="shared" ref="N288:N298" si="207">IF(E288="","",M288*G288)</f>
        <v>200</v>
      </c>
      <c r="O288" s="100"/>
      <c r="P288" s="101"/>
      <c r="Q288" s="101"/>
      <c r="R288" s="101"/>
      <c r="S288" s="101"/>
      <c r="T288" s="101"/>
      <c r="U288" s="101"/>
      <c r="V288" s="101"/>
      <c r="W288" s="101"/>
      <c r="X288" s="101"/>
      <c r="Y288" s="101"/>
      <c r="Z288" s="101"/>
      <c r="AA288" s="101"/>
      <c r="AB288" s="101"/>
      <c r="AC288" s="101"/>
      <c r="AD288" s="101"/>
      <c r="AE288" s="101"/>
      <c r="AF288" s="101"/>
      <c r="AG288" s="101"/>
      <c r="AH288" s="101"/>
      <c r="AI288" s="101"/>
      <c r="AJ288" s="101"/>
      <c r="AK288" s="101"/>
      <c r="AL288" s="101"/>
      <c r="AM288" s="101"/>
      <c r="AN288" s="101"/>
      <c r="AO288" s="101"/>
      <c r="AP288" s="101"/>
      <c r="AQ288" s="101"/>
      <c r="AR288" s="101"/>
      <c r="AS288" s="101"/>
      <c r="AT288" s="101"/>
      <c r="AU288" s="101"/>
      <c r="AV288" s="101"/>
      <c r="AW288" s="101"/>
      <c r="AX288" s="101"/>
      <c r="AY288" s="101"/>
      <c r="AZ288" s="101"/>
      <c r="BA288" s="101"/>
      <c r="BB288" s="101"/>
      <c r="BC288" s="101"/>
      <c r="BD288" s="101"/>
      <c r="BE288" s="101"/>
      <c r="BF288" s="101"/>
      <c r="BG288" s="101"/>
      <c r="BH288" s="101"/>
      <c r="BI288" s="101"/>
      <c r="BJ288" s="101"/>
      <c r="BK288" s="101"/>
      <c r="BL288" s="101"/>
      <c r="BM288" s="101"/>
      <c r="BN288" s="101"/>
      <c r="BO288" s="101"/>
      <c r="BP288" s="101"/>
      <c r="BQ288" s="101"/>
      <c r="BR288" s="101"/>
    </row>
    <row r="289" spans="1:70" s="104" customFormat="1" x14ac:dyDescent="0.35">
      <c r="A289" s="10">
        <f>IF(E289&lt;&gt;"",1+MAX($A$8:A287),"")</f>
        <v>175</v>
      </c>
      <c r="B289" s="224" t="s">
        <v>257</v>
      </c>
      <c r="C289" s="225"/>
      <c r="D289" s="223" t="s">
        <v>271</v>
      </c>
      <c r="E289" s="222">
        <v>6</v>
      </c>
      <c r="F289" s="32">
        <v>0</v>
      </c>
      <c r="G289" s="58">
        <f t="shared" si="203"/>
        <v>6</v>
      </c>
      <c r="H289" s="222" t="s">
        <v>117</v>
      </c>
      <c r="I289" s="175">
        <v>100</v>
      </c>
      <c r="J289" s="175">
        <v>150</v>
      </c>
      <c r="K289" s="117">
        <f t="shared" si="204"/>
        <v>600</v>
      </c>
      <c r="L289" s="114">
        <f t="shared" si="205"/>
        <v>900</v>
      </c>
      <c r="M289" s="116">
        <f t="shared" si="206"/>
        <v>250</v>
      </c>
      <c r="N289" s="113">
        <f t="shared" si="207"/>
        <v>1500</v>
      </c>
      <c r="O289" s="100"/>
      <c r="P289" s="101"/>
      <c r="Q289" s="101"/>
      <c r="R289" s="101"/>
      <c r="S289" s="101"/>
      <c r="T289" s="101"/>
      <c r="U289" s="101"/>
      <c r="V289" s="101"/>
      <c r="W289" s="101"/>
      <c r="X289" s="101"/>
      <c r="Y289" s="101"/>
      <c r="Z289" s="101"/>
      <c r="AA289" s="101"/>
      <c r="AB289" s="101"/>
      <c r="AC289" s="101"/>
      <c r="AD289" s="101"/>
      <c r="AE289" s="101"/>
      <c r="AF289" s="101"/>
      <c r="AG289" s="101"/>
      <c r="AH289" s="101"/>
      <c r="AI289" s="101"/>
      <c r="AJ289" s="101"/>
      <c r="AK289" s="101"/>
      <c r="AL289" s="101"/>
      <c r="AM289" s="101"/>
      <c r="AN289" s="101"/>
      <c r="AO289" s="101"/>
      <c r="AP289" s="101"/>
      <c r="AQ289" s="101"/>
      <c r="AR289" s="101"/>
      <c r="AS289" s="101"/>
      <c r="AT289" s="101"/>
      <c r="AU289" s="101"/>
      <c r="AV289" s="101"/>
      <c r="AW289" s="101"/>
      <c r="AX289" s="101"/>
      <c r="AY289" s="101"/>
      <c r="AZ289" s="101"/>
      <c r="BA289" s="101"/>
      <c r="BB289" s="101"/>
      <c r="BC289" s="101"/>
      <c r="BD289" s="101"/>
      <c r="BE289" s="101"/>
      <c r="BF289" s="101"/>
      <c r="BG289" s="101"/>
      <c r="BH289" s="101"/>
      <c r="BI289" s="101"/>
      <c r="BJ289" s="101"/>
      <c r="BK289" s="101"/>
      <c r="BL289" s="101"/>
      <c r="BM289" s="101"/>
      <c r="BN289" s="101"/>
      <c r="BO289" s="101"/>
      <c r="BP289" s="101"/>
      <c r="BQ289" s="101"/>
      <c r="BR289" s="101"/>
    </row>
    <row r="290" spans="1:70" s="104" customFormat="1" x14ac:dyDescent="0.35">
      <c r="A290" s="10">
        <f>IF(E290&lt;&gt;"",1+MAX($A$8:A289),"")</f>
        <v>176</v>
      </c>
      <c r="B290" s="224" t="s">
        <v>257</v>
      </c>
      <c r="C290" s="225"/>
      <c r="D290" s="223" t="s">
        <v>272</v>
      </c>
      <c r="E290" s="222">
        <v>2</v>
      </c>
      <c r="F290" s="32">
        <v>0</v>
      </c>
      <c r="G290" s="58">
        <f t="shared" si="203"/>
        <v>2</v>
      </c>
      <c r="H290" s="222" t="s">
        <v>117</v>
      </c>
      <c r="I290" s="175">
        <v>100</v>
      </c>
      <c r="J290" s="175">
        <v>200</v>
      </c>
      <c r="K290" s="117">
        <f t="shared" si="204"/>
        <v>200</v>
      </c>
      <c r="L290" s="114">
        <f t="shared" si="205"/>
        <v>400</v>
      </c>
      <c r="M290" s="116">
        <f t="shared" si="206"/>
        <v>300</v>
      </c>
      <c r="N290" s="113">
        <f t="shared" si="207"/>
        <v>600</v>
      </c>
      <c r="O290" s="100"/>
      <c r="P290" s="101"/>
      <c r="Q290" s="101"/>
      <c r="R290" s="101"/>
      <c r="S290" s="101"/>
      <c r="T290" s="101"/>
      <c r="U290" s="101"/>
      <c r="V290" s="101"/>
      <c r="W290" s="101"/>
      <c r="X290" s="101"/>
      <c r="Y290" s="101"/>
      <c r="Z290" s="101"/>
      <c r="AA290" s="101"/>
      <c r="AB290" s="101"/>
      <c r="AC290" s="101"/>
      <c r="AD290" s="101"/>
      <c r="AE290" s="101"/>
      <c r="AF290" s="101"/>
      <c r="AG290" s="101"/>
      <c r="AH290" s="101"/>
      <c r="AI290" s="101"/>
      <c r="AJ290" s="101"/>
      <c r="AK290" s="101"/>
      <c r="AL290" s="101"/>
      <c r="AM290" s="101"/>
      <c r="AN290" s="101"/>
      <c r="AO290" s="101"/>
      <c r="AP290" s="101"/>
      <c r="AQ290" s="101"/>
      <c r="AR290" s="101"/>
      <c r="AS290" s="101"/>
      <c r="AT290" s="101"/>
      <c r="AU290" s="101"/>
      <c r="AV290" s="101"/>
      <c r="AW290" s="101"/>
      <c r="AX290" s="101"/>
      <c r="AY290" s="101"/>
      <c r="AZ290" s="101"/>
      <c r="BA290" s="101"/>
      <c r="BB290" s="101"/>
      <c r="BC290" s="101"/>
      <c r="BD290" s="101"/>
      <c r="BE290" s="101"/>
      <c r="BF290" s="101"/>
      <c r="BG290" s="101"/>
      <c r="BH290" s="101"/>
      <c r="BI290" s="101"/>
      <c r="BJ290" s="101"/>
      <c r="BK290" s="101"/>
      <c r="BL290" s="101"/>
      <c r="BM290" s="101"/>
      <c r="BN290" s="101"/>
      <c r="BO290" s="101"/>
      <c r="BP290" s="101"/>
      <c r="BQ290" s="101"/>
      <c r="BR290" s="101"/>
    </row>
    <row r="291" spans="1:70" s="104" customFormat="1" x14ac:dyDescent="0.35">
      <c r="A291" s="10">
        <f>IF(E291&lt;&gt;"",1+MAX($A$8:A289),"")</f>
        <v>176</v>
      </c>
      <c r="B291" s="224" t="s">
        <v>257</v>
      </c>
      <c r="C291" s="225"/>
      <c r="D291" s="223" t="s">
        <v>273</v>
      </c>
      <c r="E291" s="222">
        <v>29</v>
      </c>
      <c r="F291" s="32">
        <v>0</v>
      </c>
      <c r="G291" s="58">
        <f t="shared" si="203"/>
        <v>29</v>
      </c>
      <c r="H291" s="222" t="s">
        <v>117</v>
      </c>
      <c r="I291" s="175">
        <v>100</v>
      </c>
      <c r="J291" s="175">
        <v>200</v>
      </c>
      <c r="K291" s="117">
        <f t="shared" si="204"/>
        <v>2900</v>
      </c>
      <c r="L291" s="114">
        <f t="shared" si="205"/>
        <v>5800</v>
      </c>
      <c r="M291" s="116">
        <f t="shared" si="206"/>
        <v>300</v>
      </c>
      <c r="N291" s="113">
        <f t="shared" si="207"/>
        <v>8700</v>
      </c>
      <c r="O291" s="100"/>
      <c r="P291" s="101"/>
      <c r="Q291" s="101"/>
      <c r="R291" s="101"/>
      <c r="S291" s="101"/>
      <c r="T291" s="101"/>
      <c r="U291" s="101"/>
      <c r="V291" s="101"/>
      <c r="W291" s="101"/>
      <c r="X291" s="101"/>
      <c r="Y291" s="101"/>
      <c r="Z291" s="101"/>
      <c r="AA291" s="101"/>
      <c r="AB291" s="101"/>
      <c r="AC291" s="101"/>
      <c r="AD291" s="101"/>
      <c r="AE291" s="101"/>
      <c r="AF291" s="101"/>
      <c r="AG291" s="101"/>
      <c r="AH291" s="101"/>
      <c r="AI291" s="101"/>
      <c r="AJ291" s="101"/>
      <c r="AK291" s="101"/>
      <c r="AL291" s="101"/>
      <c r="AM291" s="101"/>
      <c r="AN291" s="101"/>
      <c r="AO291" s="101"/>
      <c r="AP291" s="101"/>
      <c r="AQ291" s="101"/>
      <c r="AR291" s="101"/>
      <c r="AS291" s="101"/>
      <c r="AT291" s="101"/>
      <c r="AU291" s="101"/>
      <c r="AV291" s="101"/>
      <c r="AW291" s="101"/>
      <c r="AX291" s="101"/>
      <c r="AY291" s="101"/>
      <c r="AZ291" s="101"/>
      <c r="BA291" s="101"/>
      <c r="BB291" s="101"/>
      <c r="BC291" s="101"/>
      <c r="BD291" s="101"/>
      <c r="BE291" s="101"/>
      <c r="BF291" s="101"/>
      <c r="BG291" s="101"/>
      <c r="BH291" s="101"/>
      <c r="BI291" s="101"/>
      <c r="BJ291" s="101"/>
      <c r="BK291" s="101"/>
      <c r="BL291" s="101"/>
      <c r="BM291" s="101"/>
      <c r="BN291" s="101"/>
      <c r="BO291" s="101"/>
      <c r="BP291" s="101"/>
      <c r="BQ291" s="101"/>
      <c r="BR291" s="101"/>
    </row>
    <row r="292" spans="1:70" s="104" customFormat="1" x14ac:dyDescent="0.35">
      <c r="A292" s="10">
        <f>IF(E292&lt;&gt;"",1+MAX($A$8:A291),"")</f>
        <v>177</v>
      </c>
      <c r="B292" s="224" t="s">
        <v>257</v>
      </c>
      <c r="C292" s="225"/>
      <c r="D292" s="223" t="s">
        <v>274</v>
      </c>
      <c r="E292" s="222">
        <v>2</v>
      </c>
      <c r="F292" s="32">
        <v>0</v>
      </c>
      <c r="G292" s="58">
        <f t="shared" si="203"/>
        <v>2</v>
      </c>
      <c r="H292" s="222" t="s">
        <v>117</v>
      </c>
      <c r="I292" s="175">
        <v>100</v>
      </c>
      <c r="J292" s="175">
        <v>220</v>
      </c>
      <c r="K292" s="117">
        <f t="shared" si="204"/>
        <v>200</v>
      </c>
      <c r="L292" s="114">
        <f t="shared" si="205"/>
        <v>440</v>
      </c>
      <c r="M292" s="116">
        <f t="shared" si="206"/>
        <v>320</v>
      </c>
      <c r="N292" s="113">
        <f t="shared" si="207"/>
        <v>640</v>
      </c>
      <c r="O292" s="100"/>
      <c r="P292" s="101"/>
      <c r="Q292" s="101"/>
      <c r="R292" s="101"/>
      <c r="S292" s="101"/>
      <c r="T292" s="101"/>
      <c r="U292" s="101"/>
      <c r="V292" s="101"/>
      <c r="W292" s="101"/>
      <c r="X292" s="101"/>
      <c r="Y292" s="101"/>
      <c r="Z292" s="101"/>
      <c r="AA292" s="101"/>
      <c r="AB292" s="101"/>
      <c r="AC292" s="101"/>
      <c r="AD292" s="101"/>
      <c r="AE292" s="101"/>
      <c r="AF292" s="101"/>
      <c r="AG292" s="101"/>
      <c r="AH292" s="101"/>
      <c r="AI292" s="101"/>
      <c r="AJ292" s="101"/>
      <c r="AK292" s="101"/>
      <c r="AL292" s="101"/>
      <c r="AM292" s="101"/>
      <c r="AN292" s="101"/>
      <c r="AO292" s="101"/>
      <c r="AP292" s="101"/>
      <c r="AQ292" s="101"/>
      <c r="AR292" s="101"/>
      <c r="AS292" s="101"/>
      <c r="AT292" s="101"/>
      <c r="AU292" s="101"/>
      <c r="AV292" s="101"/>
      <c r="AW292" s="101"/>
      <c r="AX292" s="101"/>
      <c r="AY292" s="101"/>
      <c r="AZ292" s="101"/>
      <c r="BA292" s="101"/>
      <c r="BB292" s="101"/>
      <c r="BC292" s="101"/>
      <c r="BD292" s="101"/>
      <c r="BE292" s="101"/>
      <c r="BF292" s="101"/>
      <c r="BG292" s="101"/>
      <c r="BH292" s="101"/>
      <c r="BI292" s="101"/>
      <c r="BJ292" s="101"/>
      <c r="BK292" s="101"/>
      <c r="BL292" s="101"/>
      <c r="BM292" s="101"/>
      <c r="BN292" s="101"/>
      <c r="BO292" s="101"/>
      <c r="BP292" s="101"/>
      <c r="BQ292" s="101"/>
      <c r="BR292" s="101"/>
    </row>
    <row r="293" spans="1:70" s="104" customFormat="1" x14ac:dyDescent="0.35">
      <c r="A293" s="10">
        <f>IF(E293&lt;&gt;"",1+MAX($A$8:A292),"")</f>
        <v>178</v>
      </c>
      <c r="B293" s="224" t="s">
        <v>257</v>
      </c>
      <c r="C293" s="225"/>
      <c r="D293" s="223" t="s">
        <v>275</v>
      </c>
      <c r="E293" s="222">
        <v>5</v>
      </c>
      <c r="F293" s="32">
        <v>0</v>
      </c>
      <c r="G293" s="58">
        <f t="shared" si="203"/>
        <v>5</v>
      </c>
      <c r="H293" s="222" t="s">
        <v>117</v>
      </c>
      <c r="I293" s="175">
        <v>100</v>
      </c>
      <c r="J293" s="175">
        <v>200</v>
      </c>
      <c r="K293" s="117">
        <f t="shared" si="204"/>
        <v>500</v>
      </c>
      <c r="L293" s="114">
        <f t="shared" si="205"/>
        <v>1000</v>
      </c>
      <c r="M293" s="116">
        <f t="shared" si="206"/>
        <v>300</v>
      </c>
      <c r="N293" s="113">
        <f t="shared" si="207"/>
        <v>1500</v>
      </c>
      <c r="O293" s="100"/>
      <c r="P293" s="101"/>
      <c r="Q293" s="101"/>
      <c r="R293" s="101"/>
      <c r="S293" s="101"/>
      <c r="T293" s="101"/>
      <c r="U293" s="101"/>
      <c r="V293" s="101"/>
      <c r="W293" s="101"/>
      <c r="X293" s="101"/>
      <c r="Y293" s="101"/>
      <c r="Z293" s="101"/>
      <c r="AA293" s="101"/>
      <c r="AB293" s="101"/>
      <c r="AC293" s="101"/>
      <c r="AD293" s="101"/>
      <c r="AE293" s="101"/>
      <c r="AF293" s="101"/>
      <c r="AG293" s="101"/>
      <c r="AH293" s="101"/>
      <c r="AI293" s="101"/>
      <c r="AJ293" s="101"/>
      <c r="AK293" s="101"/>
      <c r="AL293" s="101"/>
      <c r="AM293" s="101"/>
      <c r="AN293" s="101"/>
      <c r="AO293" s="101"/>
      <c r="AP293" s="101"/>
      <c r="AQ293" s="101"/>
      <c r="AR293" s="101"/>
      <c r="AS293" s="101"/>
      <c r="AT293" s="101"/>
      <c r="AU293" s="101"/>
      <c r="AV293" s="101"/>
      <c r="AW293" s="101"/>
      <c r="AX293" s="101"/>
      <c r="AY293" s="101"/>
      <c r="AZ293" s="101"/>
      <c r="BA293" s="101"/>
      <c r="BB293" s="101"/>
      <c r="BC293" s="101"/>
      <c r="BD293" s="101"/>
      <c r="BE293" s="101"/>
      <c r="BF293" s="101"/>
      <c r="BG293" s="101"/>
      <c r="BH293" s="101"/>
      <c r="BI293" s="101"/>
      <c r="BJ293" s="101"/>
      <c r="BK293" s="101"/>
      <c r="BL293" s="101"/>
      <c r="BM293" s="101"/>
      <c r="BN293" s="101"/>
      <c r="BO293" s="101"/>
      <c r="BP293" s="101"/>
      <c r="BQ293" s="101"/>
      <c r="BR293" s="101"/>
    </row>
    <row r="294" spans="1:70" s="104" customFormat="1" x14ac:dyDescent="0.35">
      <c r="A294" s="10">
        <f>IF(E294&lt;&gt;"",1+MAX($A$8:A293),"")</f>
        <v>179</v>
      </c>
      <c r="B294" s="224" t="s">
        <v>257</v>
      </c>
      <c r="C294" s="225"/>
      <c r="D294" s="223" t="s">
        <v>276</v>
      </c>
      <c r="E294" s="222">
        <v>5</v>
      </c>
      <c r="F294" s="32">
        <v>0</v>
      </c>
      <c r="G294" s="58">
        <f t="shared" si="203"/>
        <v>5</v>
      </c>
      <c r="H294" s="222" t="s">
        <v>117</v>
      </c>
      <c r="I294" s="175">
        <v>100</v>
      </c>
      <c r="J294" s="175">
        <v>220</v>
      </c>
      <c r="K294" s="117">
        <f t="shared" si="204"/>
        <v>500</v>
      </c>
      <c r="L294" s="114">
        <f t="shared" si="205"/>
        <v>1100</v>
      </c>
      <c r="M294" s="116">
        <f t="shared" si="206"/>
        <v>320</v>
      </c>
      <c r="N294" s="113">
        <f t="shared" si="207"/>
        <v>1600</v>
      </c>
      <c r="O294" s="100"/>
      <c r="P294" s="101"/>
      <c r="Q294" s="101"/>
      <c r="R294" s="101"/>
      <c r="S294" s="101"/>
      <c r="T294" s="101"/>
      <c r="U294" s="101"/>
      <c r="V294" s="101"/>
      <c r="W294" s="101"/>
      <c r="X294" s="101"/>
      <c r="Y294" s="101"/>
      <c r="Z294" s="101"/>
      <c r="AA294" s="101"/>
      <c r="AB294" s="101"/>
      <c r="AC294" s="101"/>
      <c r="AD294" s="101"/>
      <c r="AE294" s="101"/>
      <c r="AF294" s="101"/>
      <c r="AG294" s="101"/>
      <c r="AH294" s="101"/>
      <c r="AI294" s="101"/>
      <c r="AJ294" s="101"/>
      <c r="AK294" s="101"/>
      <c r="AL294" s="101"/>
      <c r="AM294" s="101"/>
      <c r="AN294" s="101"/>
      <c r="AO294" s="101"/>
      <c r="AP294" s="101"/>
      <c r="AQ294" s="101"/>
      <c r="AR294" s="101"/>
      <c r="AS294" s="101"/>
      <c r="AT294" s="101"/>
      <c r="AU294" s="101"/>
      <c r="AV294" s="101"/>
      <c r="AW294" s="101"/>
      <c r="AX294" s="101"/>
      <c r="AY294" s="101"/>
      <c r="AZ294" s="101"/>
      <c r="BA294" s="101"/>
      <c r="BB294" s="101"/>
      <c r="BC294" s="101"/>
      <c r="BD294" s="101"/>
      <c r="BE294" s="101"/>
      <c r="BF294" s="101"/>
      <c r="BG294" s="101"/>
      <c r="BH294" s="101"/>
      <c r="BI294" s="101"/>
      <c r="BJ294" s="101"/>
      <c r="BK294" s="101"/>
      <c r="BL294" s="101"/>
      <c r="BM294" s="101"/>
      <c r="BN294" s="101"/>
      <c r="BO294" s="101"/>
      <c r="BP294" s="101"/>
      <c r="BQ294" s="101"/>
      <c r="BR294" s="101"/>
    </row>
    <row r="295" spans="1:70" s="104" customFormat="1" x14ac:dyDescent="0.35">
      <c r="A295" s="10">
        <f>IF(E295&lt;&gt;"",1+MAX($A$8:A292),"")</f>
        <v>178</v>
      </c>
      <c r="B295" s="224" t="s">
        <v>257</v>
      </c>
      <c r="C295" s="225"/>
      <c r="D295" s="223" t="s">
        <v>277</v>
      </c>
      <c r="E295" s="222">
        <v>1</v>
      </c>
      <c r="F295" s="32">
        <v>0</v>
      </c>
      <c r="G295" s="58">
        <f t="shared" si="203"/>
        <v>1</v>
      </c>
      <c r="H295" s="222" t="s">
        <v>117</v>
      </c>
      <c r="I295" s="175">
        <v>100</v>
      </c>
      <c r="J295" s="175">
        <v>220</v>
      </c>
      <c r="K295" s="117">
        <f t="shared" si="204"/>
        <v>100</v>
      </c>
      <c r="L295" s="114">
        <f t="shared" si="205"/>
        <v>220</v>
      </c>
      <c r="M295" s="116">
        <f t="shared" si="206"/>
        <v>320</v>
      </c>
      <c r="N295" s="113">
        <f t="shared" si="207"/>
        <v>320</v>
      </c>
      <c r="O295" s="100"/>
      <c r="P295" s="101"/>
      <c r="Q295" s="101"/>
      <c r="R295" s="101"/>
      <c r="S295" s="101"/>
      <c r="T295" s="101"/>
      <c r="U295" s="101"/>
      <c r="V295" s="101"/>
      <c r="W295" s="101"/>
      <c r="X295" s="101"/>
      <c r="Y295" s="101"/>
      <c r="Z295" s="101"/>
      <c r="AA295" s="101"/>
      <c r="AB295" s="101"/>
      <c r="AC295" s="101"/>
      <c r="AD295" s="101"/>
      <c r="AE295" s="101"/>
      <c r="AF295" s="101"/>
      <c r="AG295" s="101"/>
      <c r="AH295" s="101"/>
      <c r="AI295" s="101"/>
      <c r="AJ295" s="101"/>
      <c r="AK295" s="101"/>
      <c r="AL295" s="101"/>
      <c r="AM295" s="101"/>
      <c r="AN295" s="101"/>
      <c r="AO295" s="101"/>
      <c r="AP295" s="101"/>
      <c r="AQ295" s="101"/>
      <c r="AR295" s="101"/>
      <c r="AS295" s="101"/>
      <c r="AT295" s="101"/>
      <c r="AU295" s="101"/>
      <c r="AV295" s="101"/>
      <c r="AW295" s="101"/>
      <c r="AX295" s="101"/>
      <c r="AY295" s="101"/>
      <c r="AZ295" s="101"/>
      <c r="BA295" s="101"/>
      <c r="BB295" s="101"/>
      <c r="BC295" s="101"/>
      <c r="BD295" s="101"/>
      <c r="BE295" s="101"/>
      <c r="BF295" s="101"/>
      <c r="BG295" s="101"/>
      <c r="BH295" s="101"/>
      <c r="BI295" s="101"/>
      <c r="BJ295" s="101"/>
      <c r="BK295" s="101"/>
      <c r="BL295" s="101"/>
      <c r="BM295" s="101"/>
      <c r="BN295" s="101"/>
      <c r="BO295" s="101"/>
      <c r="BP295" s="101"/>
      <c r="BQ295" s="101"/>
      <c r="BR295" s="101"/>
    </row>
    <row r="296" spans="1:70" s="104" customFormat="1" x14ac:dyDescent="0.35">
      <c r="A296" s="10">
        <f>IF(E296&lt;&gt;"",1+MAX($A$8:A295),"")</f>
        <v>180</v>
      </c>
      <c r="B296" s="224" t="s">
        <v>257</v>
      </c>
      <c r="C296" s="225"/>
      <c r="D296" s="223" t="s">
        <v>278</v>
      </c>
      <c r="E296" s="222">
        <v>2</v>
      </c>
      <c r="F296" s="32">
        <v>0</v>
      </c>
      <c r="G296" s="58">
        <f t="shared" si="203"/>
        <v>2</v>
      </c>
      <c r="H296" s="222" t="s">
        <v>117</v>
      </c>
      <c r="I296" s="175">
        <v>100</v>
      </c>
      <c r="J296" s="175">
        <v>220</v>
      </c>
      <c r="K296" s="117">
        <f t="shared" si="204"/>
        <v>200</v>
      </c>
      <c r="L296" s="114">
        <f t="shared" si="205"/>
        <v>440</v>
      </c>
      <c r="M296" s="116">
        <f t="shared" si="206"/>
        <v>320</v>
      </c>
      <c r="N296" s="113">
        <f t="shared" si="207"/>
        <v>640</v>
      </c>
      <c r="O296" s="100"/>
      <c r="P296" s="101"/>
      <c r="Q296" s="101"/>
      <c r="R296" s="101"/>
      <c r="S296" s="101"/>
      <c r="T296" s="101"/>
      <c r="U296" s="101"/>
      <c r="V296" s="101"/>
      <c r="W296" s="101"/>
      <c r="X296" s="101"/>
      <c r="Y296" s="101"/>
      <c r="Z296" s="101"/>
      <c r="AA296" s="101"/>
      <c r="AB296" s="101"/>
      <c r="AC296" s="101"/>
      <c r="AD296" s="101"/>
      <c r="AE296" s="101"/>
      <c r="AF296" s="101"/>
      <c r="AG296" s="101"/>
      <c r="AH296" s="101"/>
      <c r="AI296" s="101"/>
      <c r="AJ296" s="101"/>
      <c r="AK296" s="101"/>
      <c r="AL296" s="101"/>
      <c r="AM296" s="101"/>
      <c r="AN296" s="101"/>
      <c r="AO296" s="101"/>
      <c r="AP296" s="101"/>
      <c r="AQ296" s="101"/>
      <c r="AR296" s="101"/>
      <c r="AS296" s="101"/>
      <c r="AT296" s="101"/>
      <c r="AU296" s="101"/>
      <c r="AV296" s="101"/>
      <c r="AW296" s="101"/>
      <c r="AX296" s="101"/>
      <c r="AY296" s="101"/>
      <c r="AZ296" s="101"/>
      <c r="BA296" s="101"/>
      <c r="BB296" s="101"/>
      <c r="BC296" s="101"/>
      <c r="BD296" s="101"/>
      <c r="BE296" s="101"/>
      <c r="BF296" s="101"/>
      <c r="BG296" s="101"/>
      <c r="BH296" s="101"/>
      <c r="BI296" s="101"/>
      <c r="BJ296" s="101"/>
      <c r="BK296" s="101"/>
      <c r="BL296" s="101"/>
      <c r="BM296" s="101"/>
      <c r="BN296" s="101"/>
      <c r="BO296" s="101"/>
      <c r="BP296" s="101"/>
      <c r="BQ296" s="101"/>
      <c r="BR296" s="101"/>
    </row>
    <row r="297" spans="1:70" s="104" customFormat="1" x14ac:dyDescent="0.35">
      <c r="A297" s="10">
        <f>IF(E297&lt;&gt;"",1+MAX($A$8:A295),"")</f>
        <v>180</v>
      </c>
      <c r="B297" s="224" t="s">
        <v>257</v>
      </c>
      <c r="C297" s="225"/>
      <c r="D297" s="223" t="s">
        <v>279</v>
      </c>
      <c r="E297" s="222">
        <v>2</v>
      </c>
      <c r="F297" s="32">
        <v>0</v>
      </c>
      <c r="G297" s="58">
        <f t="shared" si="203"/>
        <v>2</v>
      </c>
      <c r="H297" s="222" t="s">
        <v>117</v>
      </c>
      <c r="I297" s="175">
        <v>100</v>
      </c>
      <c r="J297" s="175">
        <v>150</v>
      </c>
      <c r="K297" s="117">
        <f t="shared" si="204"/>
        <v>200</v>
      </c>
      <c r="L297" s="114">
        <f t="shared" si="205"/>
        <v>300</v>
      </c>
      <c r="M297" s="116">
        <f t="shared" si="206"/>
        <v>250</v>
      </c>
      <c r="N297" s="113">
        <f t="shared" si="207"/>
        <v>500</v>
      </c>
      <c r="O297" s="100"/>
      <c r="P297" s="101"/>
      <c r="Q297" s="101"/>
      <c r="R297" s="101"/>
      <c r="S297" s="101"/>
      <c r="T297" s="101"/>
      <c r="U297" s="101"/>
      <c r="V297" s="101"/>
      <c r="W297" s="101"/>
      <c r="X297" s="101"/>
      <c r="Y297" s="101"/>
      <c r="Z297" s="101"/>
      <c r="AA297" s="101"/>
      <c r="AB297" s="101"/>
      <c r="AC297" s="101"/>
      <c r="AD297" s="101"/>
      <c r="AE297" s="101"/>
      <c r="AF297" s="101"/>
      <c r="AG297" s="101"/>
      <c r="AH297" s="101"/>
      <c r="AI297" s="101"/>
      <c r="AJ297" s="101"/>
      <c r="AK297" s="101"/>
      <c r="AL297" s="101"/>
      <c r="AM297" s="101"/>
      <c r="AN297" s="101"/>
      <c r="AO297" s="101"/>
      <c r="AP297" s="101"/>
      <c r="AQ297" s="101"/>
      <c r="AR297" s="101"/>
      <c r="AS297" s="101"/>
      <c r="AT297" s="101"/>
      <c r="AU297" s="101"/>
      <c r="AV297" s="101"/>
      <c r="AW297" s="101"/>
      <c r="AX297" s="101"/>
      <c r="AY297" s="101"/>
      <c r="AZ297" s="101"/>
      <c r="BA297" s="101"/>
      <c r="BB297" s="101"/>
      <c r="BC297" s="101"/>
      <c r="BD297" s="101"/>
      <c r="BE297" s="101"/>
      <c r="BF297" s="101"/>
      <c r="BG297" s="101"/>
      <c r="BH297" s="101"/>
      <c r="BI297" s="101"/>
      <c r="BJ297" s="101"/>
      <c r="BK297" s="101"/>
      <c r="BL297" s="101"/>
      <c r="BM297" s="101"/>
      <c r="BN297" s="101"/>
      <c r="BO297" s="101"/>
      <c r="BP297" s="101"/>
      <c r="BQ297" s="101"/>
      <c r="BR297" s="101"/>
    </row>
    <row r="298" spans="1:70" s="104" customFormat="1" x14ac:dyDescent="0.35">
      <c r="A298" s="10">
        <f>IF(E298&lt;&gt;"",1+MAX($A$8:A297),"")</f>
        <v>181</v>
      </c>
      <c r="B298" s="224" t="s">
        <v>257</v>
      </c>
      <c r="C298" s="225"/>
      <c r="D298" s="223" t="s">
        <v>280</v>
      </c>
      <c r="E298" s="222">
        <v>1</v>
      </c>
      <c r="F298" s="32">
        <v>0</v>
      </c>
      <c r="G298" s="58">
        <f t="shared" si="203"/>
        <v>1</v>
      </c>
      <c r="H298" s="222" t="s">
        <v>117</v>
      </c>
      <c r="I298" s="175">
        <v>100</v>
      </c>
      <c r="J298" s="175">
        <v>150</v>
      </c>
      <c r="K298" s="117">
        <f t="shared" si="204"/>
        <v>100</v>
      </c>
      <c r="L298" s="114">
        <f t="shared" si="205"/>
        <v>150</v>
      </c>
      <c r="M298" s="116">
        <f t="shared" si="206"/>
        <v>250</v>
      </c>
      <c r="N298" s="113">
        <f t="shared" si="207"/>
        <v>250</v>
      </c>
      <c r="O298" s="100"/>
      <c r="P298" s="101"/>
      <c r="Q298" s="101"/>
      <c r="R298" s="101"/>
      <c r="S298" s="101"/>
      <c r="T298" s="101"/>
      <c r="U298" s="101"/>
      <c r="V298" s="101"/>
      <c r="W298" s="101"/>
      <c r="X298" s="101"/>
      <c r="Y298" s="101"/>
      <c r="Z298" s="101"/>
      <c r="AA298" s="101"/>
      <c r="AB298" s="101"/>
      <c r="AC298" s="101"/>
      <c r="AD298" s="101"/>
      <c r="AE298" s="101"/>
      <c r="AF298" s="101"/>
      <c r="AG298" s="101"/>
      <c r="AH298" s="101"/>
      <c r="AI298" s="101"/>
      <c r="AJ298" s="101"/>
      <c r="AK298" s="101"/>
      <c r="AL298" s="101"/>
      <c r="AM298" s="101"/>
      <c r="AN298" s="101"/>
      <c r="AO298" s="101"/>
      <c r="AP298" s="101"/>
      <c r="AQ298" s="101"/>
      <c r="AR298" s="101"/>
      <c r="AS298" s="101"/>
      <c r="AT298" s="101"/>
      <c r="AU298" s="101"/>
      <c r="AV298" s="101"/>
      <c r="AW298" s="101"/>
      <c r="AX298" s="101"/>
      <c r="AY298" s="101"/>
      <c r="AZ298" s="101"/>
      <c r="BA298" s="101"/>
      <c r="BB298" s="101"/>
      <c r="BC298" s="101"/>
      <c r="BD298" s="101"/>
      <c r="BE298" s="101"/>
      <c r="BF298" s="101"/>
      <c r="BG298" s="101"/>
      <c r="BH298" s="101"/>
      <c r="BI298" s="101"/>
      <c r="BJ298" s="101"/>
      <c r="BK298" s="101"/>
      <c r="BL298" s="101"/>
      <c r="BM298" s="101"/>
      <c r="BN298" s="101"/>
      <c r="BO298" s="101"/>
      <c r="BP298" s="101"/>
      <c r="BQ298" s="101"/>
      <c r="BR298" s="101"/>
    </row>
    <row r="299" spans="1:70" s="104" customFormat="1" x14ac:dyDescent="0.35">
      <c r="A299" s="10">
        <f>IF(E299&lt;&gt;"",1+MAX($A$8:A286),"")</f>
        <v>175</v>
      </c>
      <c r="B299" s="224" t="s">
        <v>257</v>
      </c>
      <c r="C299" s="225"/>
      <c r="D299" s="223" t="s">
        <v>281</v>
      </c>
      <c r="E299" s="222">
        <v>1</v>
      </c>
      <c r="F299" s="32">
        <v>0</v>
      </c>
      <c r="G299" s="58">
        <f t="shared" ref="G299:G316" si="208">IF(E299="","",E299*(1+F299))</f>
        <v>1</v>
      </c>
      <c r="H299" s="222" t="s">
        <v>117</v>
      </c>
      <c r="I299" s="175">
        <v>500</v>
      </c>
      <c r="J299" s="175">
        <v>1600</v>
      </c>
      <c r="K299" s="117">
        <f t="shared" ref="K299:K316" si="209">IF(E299="","",G299*I299)</f>
        <v>500</v>
      </c>
      <c r="L299" s="114">
        <f t="shared" ref="L299:L316" si="210">IF(E299="","",G299*J299)</f>
        <v>1600</v>
      </c>
      <c r="M299" s="116">
        <f t="shared" ref="M299:M316" si="211">IF(E299="","",I299+J299)</f>
        <v>2100</v>
      </c>
      <c r="N299" s="113">
        <f t="shared" ref="N299:N316" si="212">IF(E299="","",M299*G299)</f>
        <v>2100</v>
      </c>
      <c r="O299" s="100"/>
      <c r="P299" s="101"/>
      <c r="Q299" s="101"/>
      <c r="R299" s="101"/>
      <c r="S299" s="101"/>
      <c r="T299" s="101"/>
      <c r="U299" s="101"/>
      <c r="V299" s="101"/>
      <c r="W299" s="101"/>
      <c r="X299" s="101"/>
      <c r="Y299" s="101"/>
      <c r="Z299" s="101"/>
      <c r="AA299" s="101"/>
      <c r="AB299" s="101"/>
      <c r="AC299" s="101"/>
      <c r="AD299" s="101"/>
      <c r="AE299" s="101"/>
      <c r="AF299" s="101"/>
      <c r="AG299" s="101"/>
      <c r="AH299" s="101"/>
      <c r="AI299" s="101"/>
      <c r="AJ299" s="101"/>
      <c r="AK299" s="101"/>
      <c r="AL299" s="101"/>
      <c r="AM299" s="101"/>
      <c r="AN299" s="101"/>
      <c r="AO299" s="101"/>
      <c r="AP299" s="101"/>
      <c r="AQ299" s="101"/>
      <c r="AR299" s="101"/>
      <c r="AS299" s="101"/>
      <c r="AT299" s="101"/>
      <c r="AU299" s="101"/>
      <c r="AV299" s="101"/>
      <c r="AW299" s="101"/>
      <c r="AX299" s="101"/>
      <c r="AY299" s="101"/>
      <c r="AZ299" s="101"/>
      <c r="BA299" s="101"/>
      <c r="BB299" s="101"/>
      <c r="BC299" s="101"/>
      <c r="BD299" s="101"/>
      <c r="BE299" s="101"/>
      <c r="BF299" s="101"/>
      <c r="BG299" s="101"/>
      <c r="BH299" s="101"/>
      <c r="BI299" s="101"/>
      <c r="BJ299" s="101"/>
      <c r="BK299" s="101"/>
      <c r="BL299" s="101"/>
      <c r="BM299" s="101"/>
      <c r="BN299" s="101"/>
      <c r="BO299" s="101"/>
      <c r="BP299" s="101"/>
      <c r="BQ299" s="101"/>
      <c r="BR299" s="101"/>
    </row>
    <row r="300" spans="1:70" s="104" customFormat="1" x14ac:dyDescent="0.35">
      <c r="A300" s="10">
        <f>IF(E300&lt;&gt;"",1+MAX($A$8:A299),"")</f>
        <v>182</v>
      </c>
      <c r="B300" s="224" t="s">
        <v>257</v>
      </c>
      <c r="C300" s="225"/>
      <c r="D300" s="223" t="s">
        <v>282</v>
      </c>
      <c r="E300" s="222">
        <v>1</v>
      </c>
      <c r="F300" s="32">
        <v>0</v>
      </c>
      <c r="G300" s="58">
        <f t="shared" si="208"/>
        <v>1</v>
      </c>
      <c r="H300" s="222" t="s">
        <v>117</v>
      </c>
      <c r="I300" s="175">
        <v>100</v>
      </c>
      <c r="J300" s="175">
        <v>300</v>
      </c>
      <c r="K300" s="117">
        <f t="shared" si="209"/>
        <v>100</v>
      </c>
      <c r="L300" s="114">
        <f t="shared" si="210"/>
        <v>300</v>
      </c>
      <c r="M300" s="116">
        <f t="shared" si="211"/>
        <v>400</v>
      </c>
      <c r="N300" s="113">
        <f t="shared" si="212"/>
        <v>400</v>
      </c>
      <c r="O300" s="100"/>
      <c r="P300" s="101"/>
      <c r="Q300" s="101"/>
      <c r="R300" s="101"/>
      <c r="S300" s="101"/>
      <c r="T300" s="101"/>
      <c r="U300" s="101"/>
      <c r="V300" s="101"/>
      <c r="W300" s="101"/>
      <c r="X300" s="101"/>
      <c r="Y300" s="101"/>
      <c r="Z300" s="101"/>
      <c r="AA300" s="101"/>
      <c r="AB300" s="101"/>
      <c r="AC300" s="101"/>
      <c r="AD300" s="101"/>
      <c r="AE300" s="101"/>
      <c r="AF300" s="101"/>
      <c r="AG300" s="101"/>
      <c r="AH300" s="101"/>
      <c r="AI300" s="101"/>
      <c r="AJ300" s="101"/>
      <c r="AK300" s="101"/>
      <c r="AL300" s="101"/>
      <c r="AM300" s="101"/>
      <c r="AN300" s="101"/>
      <c r="AO300" s="101"/>
      <c r="AP300" s="101"/>
      <c r="AQ300" s="101"/>
      <c r="AR300" s="101"/>
      <c r="AS300" s="101"/>
      <c r="AT300" s="101"/>
      <c r="AU300" s="101"/>
      <c r="AV300" s="101"/>
      <c r="AW300" s="101"/>
      <c r="AX300" s="101"/>
      <c r="AY300" s="101"/>
      <c r="AZ300" s="101"/>
      <c r="BA300" s="101"/>
      <c r="BB300" s="101"/>
      <c r="BC300" s="101"/>
      <c r="BD300" s="101"/>
      <c r="BE300" s="101"/>
      <c r="BF300" s="101"/>
      <c r="BG300" s="101"/>
      <c r="BH300" s="101"/>
      <c r="BI300" s="101"/>
      <c r="BJ300" s="101"/>
      <c r="BK300" s="101"/>
      <c r="BL300" s="101"/>
      <c r="BM300" s="101"/>
      <c r="BN300" s="101"/>
      <c r="BO300" s="101"/>
      <c r="BP300" s="101"/>
      <c r="BQ300" s="101"/>
      <c r="BR300" s="101"/>
    </row>
    <row r="301" spans="1:70" s="104" customFormat="1" x14ac:dyDescent="0.35">
      <c r="A301" s="10">
        <f>IF(E301&lt;&gt;"",1+MAX($A$8:A300),"")</f>
        <v>183</v>
      </c>
      <c r="B301" s="224" t="s">
        <v>257</v>
      </c>
      <c r="C301" s="225"/>
      <c r="D301" s="223" t="s">
        <v>268</v>
      </c>
      <c r="E301" s="222">
        <v>992</v>
      </c>
      <c r="F301" s="32">
        <f t="shared" ref="F301:F306" si="213">IF(E301="","",10%)</f>
        <v>0.1</v>
      </c>
      <c r="G301" s="58">
        <f t="shared" si="208"/>
        <v>1091.2</v>
      </c>
      <c r="H301" s="222" t="s">
        <v>129</v>
      </c>
      <c r="I301" s="175">
        <v>3</v>
      </c>
      <c r="J301" s="175">
        <v>4</v>
      </c>
      <c r="K301" s="117">
        <f t="shared" si="209"/>
        <v>3273.6000000000004</v>
      </c>
      <c r="L301" s="114">
        <f t="shared" si="210"/>
        <v>4364.8</v>
      </c>
      <c r="M301" s="116">
        <f t="shared" si="211"/>
        <v>7</v>
      </c>
      <c r="N301" s="113">
        <f t="shared" si="212"/>
        <v>7638.4000000000005</v>
      </c>
      <c r="O301" s="100"/>
      <c r="P301" s="101"/>
      <c r="Q301" s="101"/>
      <c r="R301" s="101"/>
      <c r="S301" s="101"/>
      <c r="T301" s="101"/>
      <c r="U301" s="101"/>
      <c r="V301" s="101"/>
      <c r="W301" s="101"/>
      <c r="X301" s="101"/>
      <c r="Y301" s="101"/>
      <c r="Z301" s="101"/>
      <c r="AA301" s="101"/>
      <c r="AB301" s="101"/>
      <c r="AC301" s="101"/>
      <c r="AD301" s="101"/>
      <c r="AE301" s="101"/>
      <c r="AF301" s="101"/>
      <c r="AG301" s="101"/>
      <c r="AH301" s="101"/>
      <c r="AI301" s="101"/>
      <c r="AJ301" s="101"/>
      <c r="AK301" s="101"/>
      <c r="AL301" s="101"/>
      <c r="AM301" s="101"/>
      <c r="AN301" s="101"/>
      <c r="AO301" s="101"/>
      <c r="AP301" s="101"/>
      <c r="AQ301" s="101"/>
      <c r="AR301" s="101"/>
      <c r="AS301" s="101"/>
      <c r="AT301" s="101"/>
      <c r="AU301" s="101"/>
      <c r="AV301" s="101"/>
      <c r="AW301" s="101"/>
      <c r="AX301" s="101"/>
      <c r="AY301" s="101"/>
      <c r="AZ301" s="101"/>
      <c r="BA301" s="101"/>
      <c r="BB301" s="101"/>
      <c r="BC301" s="101"/>
      <c r="BD301" s="101"/>
      <c r="BE301" s="101"/>
      <c r="BF301" s="101"/>
      <c r="BG301" s="101"/>
      <c r="BH301" s="101"/>
      <c r="BI301" s="101"/>
      <c r="BJ301" s="101"/>
      <c r="BK301" s="101"/>
      <c r="BL301" s="101"/>
      <c r="BM301" s="101"/>
      <c r="BN301" s="101"/>
      <c r="BO301" s="101"/>
      <c r="BP301" s="101"/>
      <c r="BQ301" s="101"/>
      <c r="BR301" s="101"/>
    </row>
    <row r="302" spans="1:70" s="104" customFormat="1" ht="16" thickBot="1" x14ac:dyDescent="0.4">
      <c r="A302" s="10">
        <f>IF(E302&lt;&gt;"",1+MAX($A$8:A299),"")</f>
        <v>182</v>
      </c>
      <c r="B302" s="224" t="s">
        <v>257</v>
      </c>
      <c r="C302" s="225"/>
      <c r="D302" s="223" t="s">
        <v>269</v>
      </c>
      <c r="E302" s="222">
        <v>2976</v>
      </c>
      <c r="F302" s="32">
        <f t="shared" si="213"/>
        <v>0.1</v>
      </c>
      <c r="G302" s="58">
        <f t="shared" si="208"/>
        <v>3273.6000000000004</v>
      </c>
      <c r="H302" s="222" t="s">
        <v>129</v>
      </c>
      <c r="I302" s="175">
        <v>2</v>
      </c>
      <c r="J302" s="175">
        <v>3</v>
      </c>
      <c r="K302" s="117">
        <f t="shared" si="209"/>
        <v>6547.2000000000007</v>
      </c>
      <c r="L302" s="114">
        <f t="shared" si="210"/>
        <v>9820.8000000000011</v>
      </c>
      <c r="M302" s="116">
        <f t="shared" si="211"/>
        <v>5</v>
      </c>
      <c r="N302" s="113">
        <f t="shared" si="212"/>
        <v>16368.000000000002</v>
      </c>
      <c r="O302" s="100"/>
      <c r="P302" s="101"/>
      <c r="Q302" s="101"/>
      <c r="R302" s="101"/>
      <c r="S302" s="101"/>
      <c r="T302" s="101"/>
      <c r="U302" s="101"/>
      <c r="V302" s="101"/>
      <c r="W302" s="101"/>
      <c r="X302" s="101"/>
      <c r="Y302" s="101"/>
      <c r="Z302" s="101"/>
      <c r="AA302" s="101"/>
      <c r="AB302" s="101"/>
      <c r="AC302" s="101"/>
      <c r="AD302" s="101"/>
      <c r="AE302" s="101"/>
      <c r="AF302" s="101"/>
      <c r="AG302" s="101"/>
      <c r="AH302" s="101"/>
      <c r="AI302" s="101"/>
      <c r="AJ302" s="101"/>
      <c r="AK302" s="101"/>
      <c r="AL302" s="101"/>
      <c r="AM302" s="101"/>
      <c r="AN302" s="101"/>
      <c r="AO302" s="101"/>
      <c r="AP302" s="101"/>
      <c r="AQ302" s="101"/>
      <c r="AR302" s="101"/>
      <c r="AS302" s="101"/>
      <c r="AT302" s="101"/>
      <c r="AU302" s="101"/>
      <c r="AV302" s="101"/>
      <c r="AW302" s="101"/>
      <c r="AX302" s="101"/>
      <c r="AY302" s="101"/>
      <c r="AZ302" s="101"/>
      <c r="BA302" s="101"/>
      <c r="BB302" s="101"/>
      <c r="BC302" s="101"/>
      <c r="BD302" s="101"/>
      <c r="BE302" s="101"/>
      <c r="BF302" s="101"/>
      <c r="BG302" s="101"/>
      <c r="BH302" s="101"/>
      <c r="BI302" s="101"/>
      <c r="BJ302" s="101"/>
      <c r="BK302" s="101"/>
      <c r="BL302" s="101"/>
      <c r="BM302" s="101"/>
      <c r="BN302" s="101"/>
      <c r="BO302" s="101"/>
      <c r="BP302" s="101"/>
      <c r="BQ302" s="101"/>
      <c r="BR302" s="101"/>
    </row>
    <row r="303" spans="1:70" s="104" customFormat="1" ht="16" thickBot="1" x14ac:dyDescent="0.4">
      <c r="A303" s="10" t="str">
        <f>IF(E303&lt;&gt;"",1+MAX($A$8:A302),"")</f>
        <v/>
      </c>
      <c r="B303" s="225"/>
      <c r="C303" s="225"/>
      <c r="D303" s="174" t="s">
        <v>283</v>
      </c>
      <c r="E303" s="225"/>
      <c r="F303" s="32" t="str">
        <f t="shared" si="213"/>
        <v/>
      </c>
      <c r="G303" s="58" t="str">
        <f t="shared" si="208"/>
        <v/>
      </c>
      <c r="H303" s="226"/>
      <c r="I303" s="111" t="str">
        <f t="shared" ref="I303:I306" si="214">IF(E303=0,"",0)</f>
        <v/>
      </c>
      <c r="J303" s="111" t="str">
        <f t="shared" ref="J303:J306" si="215">IF(E303=0,"",0)</f>
        <v/>
      </c>
      <c r="K303" s="117" t="str">
        <f t="shared" si="209"/>
        <v/>
      </c>
      <c r="L303" s="114" t="str">
        <f t="shared" si="210"/>
        <v/>
      </c>
      <c r="M303" s="116" t="str">
        <f t="shared" si="211"/>
        <v/>
      </c>
      <c r="N303" s="113" t="str">
        <f t="shared" si="212"/>
        <v/>
      </c>
      <c r="O303" s="100"/>
      <c r="P303" s="101"/>
      <c r="Q303" s="101"/>
      <c r="R303" s="101"/>
      <c r="S303" s="101"/>
      <c r="T303" s="101"/>
      <c r="U303" s="101"/>
      <c r="V303" s="101"/>
      <c r="W303" s="101"/>
      <c r="X303" s="101"/>
      <c r="Y303" s="101"/>
      <c r="Z303" s="101"/>
      <c r="AA303" s="101"/>
      <c r="AB303" s="101"/>
      <c r="AC303" s="101"/>
      <c r="AD303" s="101"/>
      <c r="AE303" s="101"/>
      <c r="AF303" s="101"/>
      <c r="AG303" s="101"/>
      <c r="AH303" s="101"/>
      <c r="AI303" s="101"/>
      <c r="AJ303" s="101"/>
      <c r="AK303" s="101"/>
      <c r="AL303" s="101"/>
      <c r="AM303" s="101"/>
      <c r="AN303" s="101"/>
      <c r="AO303" s="101"/>
      <c r="AP303" s="101"/>
      <c r="AQ303" s="101"/>
      <c r="AR303" s="101"/>
      <c r="AS303" s="101"/>
      <c r="AT303" s="101"/>
      <c r="AU303" s="101"/>
      <c r="AV303" s="101"/>
      <c r="AW303" s="101"/>
      <c r="AX303" s="101"/>
      <c r="AY303" s="101"/>
      <c r="AZ303" s="101"/>
      <c r="BA303" s="101"/>
      <c r="BB303" s="101"/>
      <c r="BC303" s="101"/>
      <c r="BD303" s="101"/>
      <c r="BE303" s="101"/>
      <c r="BF303" s="101"/>
      <c r="BG303" s="101"/>
      <c r="BH303" s="101"/>
      <c r="BI303" s="101"/>
      <c r="BJ303" s="101"/>
      <c r="BK303" s="101"/>
      <c r="BL303" s="101"/>
      <c r="BM303" s="101"/>
      <c r="BN303" s="101"/>
      <c r="BO303" s="101"/>
      <c r="BP303" s="101"/>
      <c r="BQ303" s="101"/>
      <c r="BR303" s="101"/>
    </row>
    <row r="304" spans="1:70" s="104" customFormat="1" x14ac:dyDescent="0.35">
      <c r="A304" s="10">
        <f>IF(E304&lt;&gt;"",1+MAX($A$8:A302),"")</f>
        <v>184</v>
      </c>
      <c r="B304" s="224" t="s">
        <v>257</v>
      </c>
      <c r="C304" s="225"/>
      <c r="D304" s="223" t="s">
        <v>284</v>
      </c>
      <c r="E304" s="222">
        <v>1</v>
      </c>
      <c r="F304" s="32">
        <v>0</v>
      </c>
      <c r="G304" s="58">
        <f t="shared" si="208"/>
        <v>1</v>
      </c>
      <c r="H304" s="222" t="s">
        <v>117</v>
      </c>
      <c r="I304" s="175">
        <v>100</v>
      </c>
      <c r="J304" s="175">
        <v>220</v>
      </c>
      <c r="K304" s="117">
        <f t="shared" si="209"/>
        <v>100</v>
      </c>
      <c r="L304" s="114">
        <f t="shared" si="210"/>
        <v>220</v>
      </c>
      <c r="M304" s="116">
        <f t="shared" si="211"/>
        <v>320</v>
      </c>
      <c r="N304" s="113">
        <f t="shared" si="212"/>
        <v>320</v>
      </c>
      <c r="O304" s="100"/>
      <c r="P304" s="101"/>
      <c r="Q304" s="101"/>
      <c r="R304" s="101"/>
      <c r="S304" s="101"/>
      <c r="T304" s="101"/>
      <c r="U304" s="101"/>
      <c r="V304" s="101"/>
      <c r="W304" s="101"/>
      <c r="X304" s="101"/>
      <c r="Y304" s="101"/>
      <c r="Z304" s="101"/>
      <c r="AA304" s="101"/>
      <c r="AB304" s="101"/>
      <c r="AC304" s="101"/>
      <c r="AD304" s="101"/>
      <c r="AE304" s="101"/>
      <c r="AF304" s="101"/>
      <c r="AG304" s="101"/>
      <c r="AH304" s="101"/>
      <c r="AI304" s="101"/>
      <c r="AJ304" s="101"/>
      <c r="AK304" s="101"/>
      <c r="AL304" s="101"/>
      <c r="AM304" s="101"/>
      <c r="AN304" s="101"/>
      <c r="AO304" s="101"/>
      <c r="AP304" s="101"/>
      <c r="AQ304" s="101"/>
      <c r="AR304" s="101"/>
      <c r="AS304" s="101"/>
      <c r="AT304" s="101"/>
      <c r="AU304" s="101"/>
      <c r="AV304" s="101"/>
      <c r="AW304" s="101"/>
      <c r="AX304" s="101"/>
      <c r="AY304" s="101"/>
      <c r="AZ304" s="101"/>
      <c r="BA304" s="101"/>
      <c r="BB304" s="101"/>
      <c r="BC304" s="101"/>
      <c r="BD304" s="101"/>
      <c r="BE304" s="101"/>
      <c r="BF304" s="101"/>
      <c r="BG304" s="101"/>
      <c r="BH304" s="101"/>
      <c r="BI304" s="101"/>
      <c r="BJ304" s="101"/>
      <c r="BK304" s="101"/>
      <c r="BL304" s="101"/>
      <c r="BM304" s="101"/>
      <c r="BN304" s="101"/>
      <c r="BO304" s="101"/>
      <c r="BP304" s="101"/>
      <c r="BQ304" s="101"/>
      <c r="BR304" s="101"/>
    </row>
    <row r="305" spans="1:70" s="104" customFormat="1" ht="16" thickBot="1" x14ac:dyDescent="0.4">
      <c r="A305" s="10">
        <f>IF(E305&lt;&gt;"",1+MAX($A$8:A304),"")</f>
        <v>185</v>
      </c>
      <c r="B305" s="224" t="s">
        <v>257</v>
      </c>
      <c r="C305" s="225"/>
      <c r="D305" s="223" t="s">
        <v>285</v>
      </c>
      <c r="E305" s="222">
        <v>1</v>
      </c>
      <c r="F305" s="32">
        <v>0</v>
      </c>
      <c r="G305" s="58">
        <f t="shared" si="208"/>
        <v>1</v>
      </c>
      <c r="H305" s="222" t="s">
        <v>117</v>
      </c>
      <c r="I305" s="175">
        <v>100</v>
      </c>
      <c r="J305" s="175">
        <v>200</v>
      </c>
      <c r="K305" s="117">
        <f t="shared" si="209"/>
        <v>100</v>
      </c>
      <c r="L305" s="114">
        <f t="shared" si="210"/>
        <v>200</v>
      </c>
      <c r="M305" s="116">
        <f t="shared" si="211"/>
        <v>300</v>
      </c>
      <c r="N305" s="113">
        <f t="shared" si="212"/>
        <v>300</v>
      </c>
      <c r="O305" s="100"/>
      <c r="P305" s="101"/>
      <c r="Q305" s="101"/>
      <c r="R305" s="101"/>
      <c r="S305" s="101"/>
      <c r="T305" s="101"/>
      <c r="U305" s="101"/>
      <c r="V305" s="101"/>
      <c r="W305" s="101"/>
      <c r="X305" s="101"/>
      <c r="Y305" s="101"/>
      <c r="Z305" s="101"/>
      <c r="AA305" s="101"/>
      <c r="AB305" s="101"/>
      <c r="AC305" s="101"/>
      <c r="AD305" s="101"/>
      <c r="AE305" s="101"/>
      <c r="AF305" s="101"/>
      <c r="AG305" s="101"/>
      <c r="AH305" s="101"/>
      <c r="AI305" s="101"/>
      <c r="AJ305" s="101"/>
      <c r="AK305" s="101"/>
      <c r="AL305" s="101"/>
      <c r="AM305" s="101"/>
      <c r="AN305" s="101"/>
      <c r="AO305" s="101"/>
      <c r="AP305" s="101"/>
      <c r="AQ305" s="101"/>
      <c r="AR305" s="101"/>
      <c r="AS305" s="101"/>
      <c r="AT305" s="101"/>
      <c r="AU305" s="101"/>
      <c r="AV305" s="101"/>
      <c r="AW305" s="101"/>
      <c r="AX305" s="101"/>
      <c r="AY305" s="101"/>
      <c r="AZ305" s="101"/>
      <c r="BA305" s="101"/>
      <c r="BB305" s="101"/>
      <c r="BC305" s="101"/>
      <c r="BD305" s="101"/>
      <c r="BE305" s="101"/>
      <c r="BF305" s="101"/>
      <c r="BG305" s="101"/>
      <c r="BH305" s="101"/>
      <c r="BI305" s="101"/>
      <c r="BJ305" s="101"/>
      <c r="BK305" s="101"/>
      <c r="BL305" s="101"/>
      <c r="BM305" s="101"/>
      <c r="BN305" s="101"/>
      <c r="BO305" s="101"/>
      <c r="BP305" s="101"/>
      <c r="BQ305" s="101"/>
      <c r="BR305" s="101"/>
    </row>
    <row r="306" spans="1:70" s="104" customFormat="1" ht="16" thickBot="1" x14ac:dyDescent="0.4">
      <c r="A306" s="10" t="str">
        <f>IF(E306&lt;&gt;"",1+MAX($A$8:A305),"")</f>
        <v/>
      </c>
      <c r="B306" s="225"/>
      <c r="C306" s="225"/>
      <c r="D306" s="174" t="s">
        <v>286</v>
      </c>
      <c r="E306" s="225"/>
      <c r="F306" s="32" t="str">
        <f t="shared" si="213"/>
        <v/>
      </c>
      <c r="G306" s="58" t="str">
        <f t="shared" si="208"/>
        <v/>
      </c>
      <c r="H306" s="226"/>
      <c r="I306" s="111" t="str">
        <f t="shared" si="214"/>
        <v/>
      </c>
      <c r="J306" s="111" t="str">
        <f t="shared" si="215"/>
        <v/>
      </c>
      <c r="K306" s="117" t="str">
        <f t="shared" si="209"/>
        <v/>
      </c>
      <c r="L306" s="114" t="str">
        <f t="shared" si="210"/>
        <v/>
      </c>
      <c r="M306" s="116" t="str">
        <f t="shared" si="211"/>
        <v/>
      </c>
      <c r="N306" s="113" t="str">
        <f t="shared" si="212"/>
        <v/>
      </c>
      <c r="O306" s="100"/>
      <c r="P306" s="101"/>
      <c r="Q306" s="101"/>
      <c r="R306" s="101"/>
      <c r="S306" s="101"/>
      <c r="T306" s="101"/>
      <c r="U306" s="101"/>
      <c r="V306" s="101"/>
      <c r="W306" s="101"/>
      <c r="X306" s="101"/>
      <c r="Y306" s="101"/>
      <c r="Z306" s="101"/>
      <c r="AA306" s="101"/>
      <c r="AB306" s="101"/>
      <c r="AC306" s="101"/>
      <c r="AD306" s="101"/>
      <c r="AE306" s="101"/>
      <c r="AF306" s="101"/>
      <c r="AG306" s="101"/>
      <c r="AH306" s="101"/>
      <c r="AI306" s="101"/>
      <c r="AJ306" s="101"/>
      <c r="AK306" s="101"/>
      <c r="AL306" s="101"/>
      <c r="AM306" s="101"/>
      <c r="AN306" s="101"/>
      <c r="AO306" s="101"/>
      <c r="AP306" s="101"/>
      <c r="AQ306" s="101"/>
      <c r="AR306" s="101"/>
      <c r="AS306" s="101"/>
      <c r="AT306" s="101"/>
      <c r="AU306" s="101"/>
      <c r="AV306" s="101"/>
      <c r="AW306" s="101"/>
      <c r="AX306" s="101"/>
      <c r="AY306" s="101"/>
      <c r="AZ306" s="101"/>
      <c r="BA306" s="101"/>
      <c r="BB306" s="101"/>
      <c r="BC306" s="101"/>
      <c r="BD306" s="101"/>
      <c r="BE306" s="101"/>
      <c r="BF306" s="101"/>
      <c r="BG306" s="101"/>
      <c r="BH306" s="101"/>
      <c r="BI306" s="101"/>
      <c r="BJ306" s="101"/>
      <c r="BK306" s="101"/>
      <c r="BL306" s="101"/>
      <c r="BM306" s="101"/>
      <c r="BN306" s="101"/>
      <c r="BO306" s="101"/>
      <c r="BP306" s="101"/>
      <c r="BQ306" s="101"/>
      <c r="BR306" s="101"/>
    </row>
    <row r="307" spans="1:70" s="104" customFormat="1" ht="62" x14ac:dyDescent="0.35">
      <c r="A307" s="10">
        <f>IF(E307&lt;&gt;"",1+MAX($A$8:A306),"")</f>
        <v>186</v>
      </c>
      <c r="B307" s="224" t="s">
        <v>257</v>
      </c>
      <c r="C307" s="225"/>
      <c r="D307" s="227" t="s">
        <v>287</v>
      </c>
      <c r="E307" s="222">
        <v>1</v>
      </c>
      <c r="F307" s="32">
        <v>0</v>
      </c>
      <c r="G307" s="58">
        <f t="shared" si="208"/>
        <v>1</v>
      </c>
      <c r="H307" s="222" t="s">
        <v>117</v>
      </c>
      <c r="I307" s="175">
        <v>500</v>
      </c>
      <c r="J307" s="175">
        <v>2000</v>
      </c>
      <c r="K307" s="117">
        <f t="shared" si="209"/>
        <v>500</v>
      </c>
      <c r="L307" s="114">
        <f t="shared" si="210"/>
        <v>2000</v>
      </c>
      <c r="M307" s="116">
        <f t="shared" si="211"/>
        <v>2500</v>
      </c>
      <c r="N307" s="113">
        <f t="shared" si="212"/>
        <v>2500</v>
      </c>
      <c r="O307" s="100"/>
      <c r="P307" s="101"/>
      <c r="Q307" s="101"/>
      <c r="R307" s="101"/>
      <c r="S307" s="101"/>
      <c r="T307" s="101"/>
      <c r="U307" s="101"/>
      <c r="V307" s="101"/>
      <c r="W307" s="101"/>
      <c r="X307" s="101"/>
      <c r="Y307" s="101"/>
      <c r="Z307" s="101"/>
      <c r="AA307" s="101"/>
      <c r="AB307" s="101"/>
      <c r="AC307" s="101"/>
      <c r="AD307" s="101"/>
      <c r="AE307" s="101"/>
      <c r="AF307" s="101"/>
      <c r="AG307" s="101"/>
      <c r="AH307" s="101"/>
      <c r="AI307" s="101"/>
      <c r="AJ307" s="101"/>
      <c r="AK307" s="101"/>
      <c r="AL307" s="101"/>
      <c r="AM307" s="101"/>
      <c r="AN307" s="101"/>
      <c r="AO307" s="101"/>
      <c r="AP307" s="101"/>
      <c r="AQ307" s="101"/>
      <c r="AR307" s="101"/>
      <c r="AS307" s="101"/>
      <c r="AT307" s="101"/>
      <c r="AU307" s="101"/>
      <c r="AV307" s="101"/>
      <c r="AW307" s="101"/>
      <c r="AX307" s="101"/>
      <c r="AY307" s="101"/>
      <c r="AZ307" s="101"/>
      <c r="BA307" s="101"/>
      <c r="BB307" s="101"/>
      <c r="BC307" s="101"/>
      <c r="BD307" s="101"/>
      <c r="BE307" s="101"/>
      <c r="BF307" s="101"/>
      <c r="BG307" s="101"/>
      <c r="BH307" s="101"/>
      <c r="BI307" s="101"/>
      <c r="BJ307" s="101"/>
      <c r="BK307" s="101"/>
      <c r="BL307" s="101"/>
      <c r="BM307" s="101"/>
      <c r="BN307" s="101"/>
      <c r="BO307" s="101"/>
      <c r="BP307" s="101"/>
      <c r="BQ307" s="101"/>
      <c r="BR307" s="101"/>
    </row>
    <row r="308" spans="1:70" s="104" customFormat="1" x14ac:dyDescent="0.35">
      <c r="A308" s="10">
        <f>IF(E308&lt;&gt;"",1+MAX($A$8:A305),"")</f>
        <v>186</v>
      </c>
      <c r="B308" s="224" t="s">
        <v>257</v>
      </c>
      <c r="C308" s="225"/>
      <c r="D308" s="229" t="s">
        <v>288</v>
      </c>
      <c r="E308" s="222">
        <v>44</v>
      </c>
      <c r="F308" s="32">
        <v>0</v>
      </c>
      <c r="G308" s="58">
        <f t="shared" si="208"/>
        <v>44</v>
      </c>
      <c r="H308" s="222" t="s">
        <v>117</v>
      </c>
      <c r="I308" s="175">
        <v>100</v>
      </c>
      <c r="J308" s="175">
        <v>300</v>
      </c>
      <c r="K308" s="117">
        <f t="shared" si="209"/>
        <v>4400</v>
      </c>
      <c r="L308" s="114">
        <f t="shared" si="210"/>
        <v>13200</v>
      </c>
      <c r="M308" s="116">
        <f t="shared" si="211"/>
        <v>400</v>
      </c>
      <c r="N308" s="113">
        <f t="shared" si="212"/>
        <v>17600</v>
      </c>
      <c r="O308" s="100"/>
      <c r="P308" s="101"/>
      <c r="Q308" s="101"/>
      <c r="R308" s="101"/>
      <c r="S308" s="101"/>
      <c r="T308" s="101"/>
      <c r="U308" s="101"/>
      <c r="V308" s="101"/>
      <c r="W308" s="101"/>
      <c r="X308" s="101"/>
      <c r="Y308" s="101"/>
      <c r="Z308" s="101"/>
      <c r="AA308" s="101"/>
      <c r="AB308" s="101"/>
      <c r="AC308" s="101"/>
      <c r="AD308" s="101"/>
      <c r="AE308" s="101"/>
      <c r="AF308" s="101"/>
      <c r="AG308" s="101"/>
      <c r="AH308" s="101"/>
      <c r="AI308" s="101"/>
      <c r="AJ308" s="101"/>
      <c r="AK308" s="101"/>
      <c r="AL308" s="101"/>
      <c r="AM308" s="101"/>
      <c r="AN308" s="101"/>
      <c r="AO308" s="101"/>
      <c r="AP308" s="101"/>
      <c r="AQ308" s="101"/>
      <c r="AR308" s="101"/>
      <c r="AS308" s="101"/>
      <c r="AT308" s="101"/>
      <c r="AU308" s="101"/>
      <c r="AV308" s="101"/>
      <c r="AW308" s="101"/>
      <c r="AX308" s="101"/>
      <c r="AY308" s="101"/>
      <c r="AZ308" s="101"/>
      <c r="BA308" s="101"/>
      <c r="BB308" s="101"/>
      <c r="BC308" s="101"/>
      <c r="BD308" s="101"/>
      <c r="BE308" s="101"/>
      <c r="BF308" s="101"/>
      <c r="BG308" s="101"/>
      <c r="BH308" s="101"/>
      <c r="BI308" s="101"/>
      <c r="BJ308" s="101"/>
      <c r="BK308" s="101"/>
      <c r="BL308" s="101"/>
      <c r="BM308" s="101"/>
      <c r="BN308" s="101"/>
      <c r="BO308" s="101"/>
      <c r="BP308" s="101"/>
      <c r="BQ308" s="101"/>
      <c r="BR308" s="101"/>
    </row>
    <row r="309" spans="1:70" s="104" customFormat="1" x14ac:dyDescent="0.35">
      <c r="A309" s="10">
        <f>IF(E309&lt;&gt;"",1+MAX($A$8:A308),"")</f>
        <v>187</v>
      </c>
      <c r="B309" s="224" t="s">
        <v>257</v>
      </c>
      <c r="C309" s="225"/>
      <c r="D309" s="229" t="s">
        <v>289</v>
      </c>
      <c r="E309" s="222">
        <v>25</v>
      </c>
      <c r="F309" s="32">
        <v>0</v>
      </c>
      <c r="G309" s="58">
        <f t="shared" si="208"/>
        <v>25</v>
      </c>
      <c r="H309" s="222" t="s">
        <v>117</v>
      </c>
      <c r="I309" s="175">
        <v>100</v>
      </c>
      <c r="J309" s="175">
        <v>300</v>
      </c>
      <c r="K309" s="117">
        <f t="shared" si="209"/>
        <v>2500</v>
      </c>
      <c r="L309" s="114">
        <f t="shared" si="210"/>
        <v>7500</v>
      </c>
      <c r="M309" s="116">
        <f t="shared" si="211"/>
        <v>400</v>
      </c>
      <c r="N309" s="113">
        <f t="shared" si="212"/>
        <v>10000</v>
      </c>
      <c r="O309" s="100"/>
      <c r="P309" s="101"/>
      <c r="Q309" s="101"/>
      <c r="R309" s="101"/>
      <c r="S309" s="101"/>
      <c r="T309" s="101"/>
      <c r="U309" s="101"/>
      <c r="V309" s="101"/>
      <c r="W309" s="101"/>
      <c r="X309" s="101"/>
      <c r="Y309" s="101"/>
      <c r="Z309" s="101"/>
      <c r="AA309" s="101"/>
      <c r="AB309" s="101"/>
      <c r="AC309" s="101"/>
      <c r="AD309" s="101"/>
      <c r="AE309" s="101"/>
      <c r="AF309" s="101"/>
      <c r="AG309" s="101"/>
      <c r="AH309" s="101"/>
      <c r="AI309" s="101"/>
      <c r="AJ309" s="101"/>
      <c r="AK309" s="101"/>
      <c r="AL309" s="101"/>
      <c r="AM309" s="101"/>
      <c r="AN309" s="101"/>
      <c r="AO309" s="101"/>
      <c r="AP309" s="101"/>
      <c r="AQ309" s="101"/>
      <c r="AR309" s="101"/>
      <c r="AS309" s="101"/>
      <c r="AT309" s="101"/>
      <c r="AU309" s="101"/>
      <c r="AV309" s="101"/>
      <c r="AW309" s="101"/>
      <c r="AX309" s="101"/>
      <c r="AY309" s="101"/>
      <c r="AZ309" s="101"/>
      <c r="BA309" s="101"/>
      <c r="BB309" s="101"/>
      <c r="BC309" s="101"/>
      <c r="BD309" s="101"/>
      <c r="BE309" s="101"/>
      <c r="BF309" s="101"/>
      <c r="BG309" s="101"/>
      <c r="BH309" s="101"/>
      <c r="BI309" s="101"/>
      <c r="BJ309" s="101"/>
      <c r="BK309" s="101"/>
      <c r="BL309" s="101"/>
      <c r="BM309" s="101"/>
      <c r="BN309" s="101"/>
      <c r="BO309" s="101"/>
      <c r="BP309" s="101"/>
      <c r="BQ309" s="101"/>
      <c r="BR309" s="101"/>
    </row>
    <row r="310" spans="1:70" s="104" customFormat="1" x14ac:dyDescent="0.35">
      <c r="A310" s="10">
        <f>IF(E310&lt;&gt;"",1+MAX($A$8:A308),"")</f>
        <v>187</v>
      </c>
      <c r="B310" s="224" t="s">
        <v>257</v>
      </c>
      <c r="C310" s="225"/>
      <c r="D310" s="229" t="s">
        <v>290</v>
      </c>
      <c r="E310" s="222">
        <v>1</v>
      </c>
      <c r="F310" s="32">
        <v>0</v>
      </c>
      <c r="G310" s="58">
        <f t="shared" si="208"/>
        <v>1</v>
      </c>
      <c r="H310" s="222" t="s">
        <v>117</v>
      </c>
      <c r="I310" s="175">
        <v>100</v>
      </c>
      <c r="J310" s="175">
        <v>300</v>
      </c>
      <c r="K310" s="117">
        <f t="shared" si="209"/>
        <v>100</v>
      </c>
      <c r="L310" s="114">
        <f t="shared" si="210"/>
        <v>300</v>
      </c>
      <c r="M310" s="116">
        <f t="shared" si="211"/>
        <v>400</v>
      </c>
      <c r="N310" s="113">
        <f t="shared" si="212"/>
        <v>400</v>
      </c>
      <c r="O310" s="100"/>
      <c r="P310" s="101"/>
      <c r="Q310" s="101"/>
      <c r="R310" s="101"/>
      <c r="S310" s="101"/>
      <c r="T310" s="101"/>
      <c r="U310" s="101"/>
      <c r="V310" s="101"/>
      <c r="W310" s="101"/>
      <c r="X310" s="101"/>
      <c r="Y310" s="101"/>
      <c r="Z310" s="101"/>
      <c r="AA310" s="101"/>
      <c r="AB310" s="101"/>
      <c r="AC310" s="101"/>
      <c r="AD310" s="101"/>
      <c r="AE310" s="101"/>
      <c r="AF310" s="101"/>
      <c r="AG310" s="101"/>
      <c r="AH310" s="101"/>
      <c r="AI310" s="101"/>
      <c r="AJ310" s="101"/>
      <c r="AK310" s="101"/>
      <c r="AL310" s="101"/>
      <c r="AM310" s="101"/>
      <c r="AN310" s="101"/>
      <c r="AO310" s="101"/>
      <c r="AP310" s="101"/>
      <c r="AQ310" s="101"/>
      <c r="AR310" s="101"/>
      <c r="AS310" s="101"/>
      <c r="AT310" s="101"/>
      <c r="AU310" s="101"/>
      <c r="AV310" s="101"/>
      <c r="AW310" s="101"/>
      <c r="AX310" s="101"/>
      <c r="AY310" s="101"/>
      <c r="AZ310" s="101"/>
      <c r="BA310" s="101"/>
      <c r="BB310" s="101"/>
      <c r="BC310" s="101"/>
      <c r="BD310" s="101"/>
      <c r="BE310" s="101"/>
      <c r="BF310" s="101"/>
      <c r="BG310" s="101"/>
      <c r="BH310" s="101"/>
      <c r="BI310" s="101"/>
      <c r="BJ310" s="101"/>
      <c r="BK310" s="101"/>
      <c r="BL310" s="101"/>
      <c r="BM310" s="101"/>
      <c r="BN310" s="101"/>
      <c r="BO310" s="101"/>
      <c r="BP310" s="101"/>
      <c r="BQ310" s="101"/>
      <c r="BR310" s="101"/>
    </row>
    <row r="311" spans="1:70" s="104" customFormat="1" x14ac:dyDescent="0.35">
      <c r="A311" s="10">
        <f>IF(E311&lt;&gt;"",1+MAX($A$8:A310),"")</f>
        <v>188</v>
      </c>
      <c r="B311" s="224" t="s">
        <v>257</v>
      </c>
      <c r="C311" s="225"/>
      <c r="D311" s="229" t="s">
        <v>291</v>
      </c>
      <c r="E311" s="222">
        <v>3</v>
      </c>
      <c r="F311" s="32">
        <v>0</v>
      </c>
      <c r="G311" s="58">
        <f t="shared" si="208"/>
        <v>3</v>
      </c>
      <c r="H311" s="222" t="s">
        <v>117</v>
      </c>
      <c r="I311" s="175">
        <v>100</v>
      </c>
      <c r="J311" s="175">
        <v>300</v>
      </c>
      <c r="K311" s="117">
        <f t="shared" si="209"/>
        <v>300</v>
      </c>
      <c r="L311" s="114">
        <f t="shared" si="210"/>
        <v>900</v>
      </c>
      <c r="M311" s="116">
        <f t="shared" si="211"/>
        <v>400</v>
      </c>
      <c r="N311" s="113">
        <f t="shared" si="212"/>
        <v>1200</v>
      </c>
      <c r="O311" s="100"/>
      <c r="P311" s="101"/>
      <c r="Q311" s="101"/>
      <c r="R311" s="101"/>
      <c r="S311" s="101"/>
      <c r="T311" s="101"/>
      <c r="U311" s="101"/>
      <c r="V311" s="101"/>
      <c r="W311" s="101"/>
      <c r="X311" s="101"/>
      <c r="Y311" s="101"/>
      <c r="Z311" s="101"/>
      <c r="AA311" s="101"/>
      <c r="AB311" s="101"/>
      <c r="AC311" s="101"/>
      <c r="AD311" s="101"/>
      <c r="AE311" s="101"/>
      <c r="AF311" s="101"/>
      <c r="AG311" s="101"/>
      <c r="AH311" s="101"/>
      <c r="AI311" s="101"/>
      <c r="AJ311" s="101"/>
      <c r="AK311" s="101"/>
      <c r="AL311" s="101"/>
      <c r="AM311" s="101"/>
      <c r="AN311" s="101"/>
      <c r="AO311" s="101"/>
      <c r="AP311" s="101"/>
      <c r="AQ311" s="101"/>
      <c r="AR311" s="101"/>
      <c r="AS311" s="101"/>
      <c r="AT311" s="101"/>
      <c r="AU311" s="101"/>
      <c r="AV311" s="101"/>
      <c r="AW311" s="101"/>
      <c r="AX311" s="101"/>
      <c r="AY311" s="101"/>
      <c r="AZ311" s="101"/>
      <c r="BA311" s="101"/>
      <c r="BB311" s="101"/>
      <c r="BC311" s="101"/>
      <c r="BD311" s="101"/>
      <c r="BE311" s="101"/>
      <c r="BF311" s="101"/>
      <c r="BG311" s="101"/>
      <c r="BH311" s="101"/>
      <c r="BI311" s="101"/>
      <c r="BJ311" s="101"/>
      <c r="BK311" s="101"/>
      <c r="BL311" s="101"/>
      <c r="BM311" s="101"/>
      <c r="BN311" s="101"/>
      <c r="BO311" s="101"/>
      <c r="BP311" s="101"/>
      <c r="BQ311" s="101"/>
      <c r="BR311" s="101"/>
    </row>
    <row r="312" spans="1:70" s="104" customFormat="1" x14ac:dyDescent="0.35">
      <c r="A312" s="10">
        <f>IF(E312&lt;&gt;"",1+MAX($A$8:A299),"")</f>
        <v>182</v>
      </c>
      <c r="B312" s="224" t="s">
        <v>257</v>
      </c>
      <c r="C312" s="225"/>
      <c r="D312" s="229" t="s">
        <v>292</v>
      </c>
      <c r="E312" s="222">
        <v>2</v>
      </c>
      <c r="F312" s="32">
        <v>0</v>
      </c>
      <c r="G312" s="58">
        <f t="shared" si="208"/>
        <v>2</v>
      </c>
      <c r="H312" s="222" t="s">
        <v>117</v>
      </c>
      <c r="I312" s="175">
        <v>100</v>
      </c>
      <c r="J312" s="175">
        <v>300</v>
      </c>
      <c r="K312" s="117">
        <f t="shared" si="209"/>
        <v>200</v>
      </c>
      <c r="L312" s="114">
        <f t="shared" si="210"/>
        <v>600</v>
      </c>
      <c r="M312" s="116">
        <f t="shared" si="211"/>
        <v>400</v>
      </c>
      <c r="N312" s="113">
        <f t="shared" si="212"/>
        <v>800</v>
      </c>
      <c r="O312" s="100"/>
      <c r="P312" s="101"/>
      <c r="Q312" s="101"/>
      <c r="R312" s="101"/>
      <c r="S312" s="101"/>
      <c r="T312" s="101"/>
      <c r="U312" s="101"/>
      <c r="V312" s="101"/>
      <c r="W312" s="101"/>
      <c r="X312" s="101"/>
      <c r="Y312" s="101"/>
      <c r="Z312" s="101"/>
      <c r="AA312" s="101"/>
      <c r="AB312" s="101"/>
      <c r="AC312" s="101"/>
      <c r="AD312" s="101"/>
      <c r="AE312" s="101"/>
      <c r="AF312" s="101"/>
      <c r="AG312" s="101"/>
      <c r="AH312" s="101"/>
      <c r="AI312" s="101"/>
      <c r="AJ312" s="101"/>
      <c r="AK312" s="101"/>
      <c r="AL312" s="101"/>
      <c r="AM312" s="101"/>
      <c r="AN312" s="101"/>
      <c r="AO312" s="101"/>
      <c r="AP312" s="101"/>
      <c r="AQ312" s="101"/>
      <c r="AR312" s="101"/>
      <c r="AS312" s="101"/>
      <c r="AT312" s="101"/>
      <c r="AU312" s="101"/>
      <c r="AV312" s="101"/>
      <c r="AW312" s="101"/>
      <c r="AX312" s="101"/>
      <c r="AY312" s="101"/>
      <c r="AZ312" s="101"/>
      <c r="BA312" s="101"/>
      <c r="BB312" s="101"/>
      <c r="BC312" s="101"/>
      <c r="BD312" s="101"/>
      <c r="BE312" s="101"/>
      <c r="BF312" s="101"/>
      <c r="BG312" s="101"/>
      <c r="BH312" s="101"/>
      <c r="BI312" s="101"/>
      <c r="BJ312" s="101"/>
      <c r="BK312" s="101"/>
      <c r="BL312" s="101"/>
      <c r="BM312" s="101"/>
      <c r="BN312" s="101"/>
      <c r="BO312" s="101"/>
      <c r="BP312" s="101"/>
      <c r="BQ312" s="101"/>
      <c r="BR312" s="101"/>
    </row>
    <row r="313" spans="1:70" s="104" customFormat="1" ht="46.5" x14ac:dyDescent="0.35">
      <c r="A313" s="10">
        <f>IF(E313&lt;&gt;"",1+MAX($A$8:A312),"")</f>
        <v>189</v>
      </c>
      <c r="B313" s="224" t="s">
        <v>257</v>
      </c>
      <c r="C313" s="225"/>
      <c r="D313" s="227" t="s">
        <v>293</v>
      </c>
      <c r="E313" s="222">
        <v>1</v>
      </c>
      <c r="F313" s="32">
        <v>0</v>
      </c>
      <c r="G313" s="58">
        <f t="shared" si="208"/>
        <v>1</v>
      </c>
      <c r="H313" s="222" t="s">
        <v>117</v>
      </c>
      <c r="I313" s="175">
        <v>500</v>
      </c>
      <c r="J313" s="175">
        <v>1800</v>
      </c>
      <c r="K313" s="117">
        <f t="shared" si="209"/>
        <v>500</v>
      </c>
      <c r="L313" s="114">
        <f t="shared" si="210"/>
        <v>1800</v>
      </c>
      <c r="M313" s="116">
        <f t="shared" si="211"/>
        <v>2300</v>
      </c>
      <c r="N313" s="113">
        <f t="shared" si="212"/>
        <v>2300</v>
      </c>
      <c r="O313" s="100"/>
      <c r="P313" s="101"/>
      <c r="Q313" s="101"/>
      <c r="R313" s="101"/>
      <c r="S313" s="101"/>
      <c r="T313" s="101"/>
      <c r="U313" s="101"/>
      <c r="V313" s="101"/>
      <c r="W313" s="101"/>
      <c r="X313" s="101"/>
      <c r="Y313" s="101"/>
      <c r="Z313" s="101"/>
      <c r="AA313" s="101"/>
      <c r="AB313" s="101"/>
      <c r="AC313" s="101"/>
      <c r="AD313" s="101"/>
      <c r="AE313" s="101"/>
      <c r="AF313" s="101"/>
      <c r="AG313" s="101"/>
      <c r="AH313" s="101"/>
      <c r="AI313" s="101"/>
      <c r="AJ313" s="101"/>
      <c r="AK313" s="101"/>
      <c r="AL313" s="101"/>
      <c r="AM313" s="101"/>
      <c r="AN313" s="101"/>
      <c r="AO313" s="101"/>
      <c r="AP313" s="101"/>
      <c r="AQ313" s="101"/>
      <c r="AR313" s="101"/>
      <c r="AS313" s="101"/>
      <c r="AT313" s="101"/>
      <c r="AU313" s="101"/>
      <c r="AV313" s="101"/>
      <c r="AW313" s="101"/>
      <c r="AX313" s="101"/>
      <c r="AY313" s="101"/>
      <c r="AZ313" s="101"/>
      <c r="BA313" s="101"/>
      <c r="BB313" s="101"/>
      <c r="BC313" s="101"/>
      <c r="BD313" s="101"/>
      <c r="BE313" s="101"/>
      <c r="BF313" s="101"/>
      <c r="BG313" s="101"/>
      <c r="BH313" s="101"/>
      <c r="BI313" s="101"/>
      <c r="BJ313" s="101"/>
      <c r="BK313" s="101"/>
      <c r="BL313" s="101"/>
      <c r="BM313" s="101"/>
      <c r="BN313" s="101"/>
      <c r="BO313" s="101"/>
      <c r="BP313" s="101"/>
      <c r="BQ313" s="101"/>
      <c r="BR313" s="101"/>
    </row>
    <row r="314" spans="1:70" s="104" customFormat="1" x14ac:dyDescent="0.35">
      <c r="A314" s="10">
        <f>IF(E314&lt;&gt;"",1+MAX($A$8:A313),"")</f>
        <v>190</v>
      </c>
      <c r="B314" s="224" t="s">
        <v>257</v>
      </c>
      <c r="C314" s="225"/>
      <c r="D314" s="229" t="s">
        <v>294</v>
      </c>
      <c r="E314" s="222">
        <v>1</v>
      </c>
      <c r="F314" s="32">
        <v>0</v>
      </c>
      <c r="G314" s="58">
        <f t="shared" si="208"/>
        <v>1</v>
      </c>
      <c r="H314" s="222" t="s">
        <v>117</v>
      </c>
      <c r="I314" s="175">
        <v>100</v>
      </c>
      <c r="J314" s="175">
        <v>300</v>
      </c>
      <c r="K314" s="117">
        <f t="shared" si="209"/>
        <v>100</v>
      </c>
      <c r="L314" s="114">
        <f t="shared" si="210"/>
        <v>300</v>
      </c>
      <c r="M314" s="116">
        <f t="shared" si="211"/>
        <v>400</v>
      </c>
      <c r="N314" s="113">
        <f t="shared" si="212"/>
        <v>400</v>
      </c>
      <c r="O314" s="100"/>
      <c r="P314" s="101"/>
      <c r="Q314" s="101"/>
      <c r="R314" s="101"/>
      <c r="S314" s="101"/>
      <c r="T314" s="101"/>
      <c r="U314" s="101"/>
      <c r="V314" s="101"/>
      <c r="W314" s="101"/>
      <c r="X314" s="101"/>
      <c r="Y314" s="101"/>
      <c r="Z314" s="101"/>
      <c r="AA314" s="101"/>
      <c r="AB314" s="101"/>
      <c r="AC314" s="101"/>
      <c r="AD314" s="101"/>
      <c r="AE314" s="101"/>
      <c r="AF314" s="101"/>
      <c r="AG314" s="101"/>
      <c r="AH314" s="101"/>
      <c r="AI314" s="101"/>
      <c r="AJ314" s="101"/>
      <c r="AK314" s="101"/>
      <c r="AL314" s="101"/>
      <c r="AM314" s="101"/>
      <c r="AN314" s="101"/>
      <c r="AO314" s="101"/>
      <c r="AP314" s="101"/>
      <c r="AQ314" s="101"/>
      <c r="AR314" s="101"/>
      <c r="AS314" s="101"/>
      <c r="AT314" s="101"/>
      <c r="AU314" s="101"/>
      <c r="AV314" s="101"/>
      <c r="AW314" s="101"/>
      <c r="AX314" s="101"/>
      <c r="AY314" s="101"/>
      <c r="AZ314" s="101"/>
      <c r="BA314" s="101"/>
      <c r="BB314" s="101"/>
      <c r="BC314" s="101"/>
      <c r="BD314" s="101"/>
      <c r="BE314" s="101"/>
      <c r="BF314" s="101"/>
      <c r="BG314" s="101"/>
      <c r="BH314" s="101"/>
      <c r="BI314" s="101"/>
      <c r="BJ314" s="101"/>
      <c r="BK314" s="101"/>
      <c r="BL314" s="101"/>
      <c r="BM314" s="101"/>
      <c r="BN314" s="101"/>
      <c r="BO314" s="101"/>
      <c r="BP314" s="101"/>
      <c r="BQ314" s="101"/>
      <c r="BR314" s="101"/>
    </row>
    <row r="315" spans="1:70" s="104" customFormat="1" x14ac:dyDescent="0.35">
      <c r="A315" s="10">
        <f>IF(E315&lt;&gt;"",1+MAX($A$8:A312),"")</f>
        <v>189</v>
      </c>
      <c r="B315" s="224" t="s">
        <v>257</v>
      </c>
      <c r="C315" s="225"/>
      <c r="D315" s="229" t="s">
        <v>295</v>
      </c>
      <c r="E315" s="222">
        <v>1</v>
      </c>
      <c r="F315" s="32">
        <v>0</v>
      </c>
      <c r="G315" s="58">
        <f t="shared" si="208"/>
        <v>1</v>
      </c>
      <c r="H315" s="222" t="s">
        <v>117</v>
      </c>
      <c r="I315" s="175">
        <v>100</v>
      </c>
      <c r="J315" s="175">
        <v>300</v>
      </c>
      <c r="K315" s="117">
        <f t="shared" si="209"/>
        <v>100</v>
      </c>
      <c r="L315" s="114">
        <f t="shared" si="210"/>
        <v>300</v>
      </c>
      <c r="M315" s="116">
        <f t="shared" si="211"/>
        <v>400</v>
      </c>
      <c r="N315" s="113">
        <f t="shared" si="212"/>
        <v>400</v>
      </c>
      <c r="O315" s="100"/>
      <c r="P315" s="101"/>
      <c r="Q315" s="101"/>
      <c r="R315" s="101"/>
      <c r="S315" s="101"/>
      <c r="T315" s="101"/>
      <c r="U315" s="101"/>
      <c r="V315" s="101"/>
      <c r="W315" s="101"/>
      <c r="X315" s="101"/>
      <c r="Y315" s="101"/>
      <c r="Z315" s="101"/>
      <c r="AA315" s="101"/>
      <c r="AB315" s="101"/>
      <c r="AC315" s="101"/>
      <c r="AD315" s="101"/>
      <c r="AE315" s="101"/>
      <c r="AF315" s="101"/>
      <c r="AG315" s="101"/>
      <c r="AH315" s="101"/>
      <c r="AI315" s="101"/>
      <c r="AJ315" s="101"/>
      <c r="AK315" s="101"/>
      <c r="AL315" s="101"/>
      <c r="AM315" s="101"/>
      <c r="AN315" s="101"/>
      <c r="AO315" s="101"/>
      <c r="AP315" s="101"/>
      <c r="AQ315" s="101"/>
      <c r="AR315" s="101"/>
      <c r="AS315" s="101"/>
      <c r="AT315" s="101"/>
      <c r="AU315" s="101"/>
      <c r="AV315" s="101"/>
      <c r="AW315" s="101"/>
      <c r="AX315" s="101"/>
      <c r="AY315" s="101"/>
      <c r="AZ315" s="101"/>
      <c r="BA315" s="101"/>
      <c r="BB315" s="101"/>
      <c r="BC315" s="101"/>
      <c r="BD315" s="101"/>
      <c r="BE315" s="101"/>
      <c r="BF315" s="101"/>
      <c r="BG315" s="101"/>
      <c r="BH315" s="101"/>
      <c r="BI315" s="101"/>
      <c r="BJ315" s="101"/>
      <c r="BK315" s="101"/>
      <c r="BL315" s="101"/>
      <c r="BM315" s="101"/>
      <c r="BN315" s="101"/>
      <c r="BO315" s="101"/>
      <c r="BP315" s="101"/>
      <c r="BQ315" s="101"/>
      <c r="BR315" s="101"/>
    </row>
    <row r="316" spans="1:70" s="104" customFormat="1" x14ac:dyDescent="0.35">
      <c r="A316" s="10">
        <f>IF(E316&lt;&gt;"",1+MAX($A$8:A315),"")</f>
        <v>191</v>
      </c>
      <c r="B316" s="224" t="s">
        <v>257</v>
      </c>
      <c r="C316" s="225"/>
      <c r="D316" s="229" t="s">
        <v>296</v>
      </c>
      <c r="E316" s="222">
        <v>1</v>
      </c>
      <c r="F316" s="32">
        <v>0</v>
      </c>
      <c r="G316" s="58">
        <f t="shared" si="208"/>
        <v>1</v>
      </c>
      <c r="H316" s="222" t="s">
        <v>117</v>
      </c>
      <c r="I316" s="175">
        <v>100</v>
      </c>
      <c r="J316" s="175">
        <v>300</v>
      </c>
      <c r="K316" s="117">
        <f t="shared" si="209"/>
        <v>100</v>
      </c>
      <c r="L316" s="114">
        <f t="shared" si="210"/>
        <v>300</v>
      </c>
      <c r="M316" s="116">
        <f t="shared" si="211"/>
        <v>400</v>
      </c>
      <c r="N316" s="113">
        <f t="shared" si="212"/>
        <v>400</v>
      </c>
      <c r="O316" s="100"/>
      <c r="P316" s="101"/>
      <c r="Q316" s="101"/>
      <c r="R316" s="101"/>
      <c r="S316" s="101"/>
      <c r="T316" s="101"/>
      <c r="U316" s="101"/>
      <c r="V316" s="101"/>
      <c r="W316" s="101"/>
      <c r="X316" s="101"/>
      <c r="Y316" s="101"/>
      <c r="Z316" s="101"/>
      <c r="AA316" s="101"/>
      <c r="AB316" s="101"/>
      <c r="AC316" s="101"/>
      <c r="AD316" s="101"/>
      <c r="AE316" s="101"/>
      <c r="AF316" s="101"/>
      <c r="AG316" s="101"/>
      <c r="AH316" s="101"/>
      <c r="AI316" s="101"/>
      <c r="AJ316" s="101"/>
      <c r="AK316" s="101"/>
      <c r="AL316" s="101"/>
      <c r="AM316" s="101"/>
      <c r="AN316" s="101"/>
      <c r="AO316" s="101"/>
      <c r="AP316" s="101"/>
      <c r="AQ316" s="101"/>
      <c r="AR316" s="101"/>
      <c r="AS316" s="101"/>
      <c r="AT316" s="101"/>
      <c r="AU316" s="101"/>
      <c r="AV316" s="101"/>
      <c r="AW316" s="101"/>
      <c r="AX316" s="101"/>
      <c r="AY316" s="101"/>
      <c r="AZ316" s="101"/>
      <c r="BA316" s="101"/>
      <c r="BB316" s="101"/>
      <c r="BC316" s="101"/>
      <c r="BD316" s="101"/>
      <c r="BE316" s="101"/>
      <c r="BF316" s="101"/>
      <c r="BG316" s="101"/>
      <c r="BH316" s="101"/>
      <c r="BI316" s="101"/>
      <c r="BJ316" s="101"/>
      <c r="BK316" s="101"/>
      <c r="BL316" s="101"/>
      <c r="BM316" s="101"/>
      <c r="BN316" s="101"/>
      <c r="BO316" s="101"/>
      <c r="BP316" s="101"/>
      <c r="BQ316" s="101"/>
      <c r="BR316" s="101"/>
    </row>
    <row r="317" spans="1:70" s="104" customFormat="1" ht="16" thickBot="1" x14ac:dyDescent="0.4">
      <c r="A317" s="10" t="str">
        <f>IF(E317&lt;&gt;"",1+MAX($A$8:A286),"")</f>
        <v/>
      </c>
      <c r="B317" s="102"/>
      <c r="C317" s="103"/>
      <c r="D317" s="95"/>
      <c r="E317" s="31"/>
      <c r="F317" s="96"/>
      <c r="G317" s="97"/>
      <c r="H317" s="98"/>
      <c r="I317" s="111"/>
      <c r="J317" s="111"/>
      <c r="K317" s="117"/>
      <c r="L317" s="114"/>
      <c r="M317" s="116"/>
      <c r="N317" s="113"/>
      <c r="O317" s="100"/>
      <c r="P317" s="101"/>
      <c r="Q317" s="101"/>
      <c r="R317" s="101"/>
      <c r="S317" s="101"/>
      <c r="T317" s="101"/>
      <c r="U317" s="101"/>
      <c r="V317" s="101"/>
      <c r="W317" s="101"/>
      <c r="X317" s="101"/>
      <c r="Y317" s="101"/>
      <c r="Z317" s="101"/>
      <c r="AA317" s="101"/>
      <c r="AB317" s="101"/>
      <c r="AC317" s="101"/>
      <c r="AD317" s="101"/>
      <c r="AE317" s="101"/>
      <c r="AF317" s="101"/>
      <c r="AG317" s="101"/>
      <c r="AH317" s="101"/>
      <c r="AI317" s="101"/>
      <c r="AJ317" s="101"/>
      <c r="AK317" s="101"/>
      <c r="AL317" s="101"/>
      <c r="AM317" s="101"/>
      <c r="AN317" s="101"/>
      <c r="AO317" s="101"/>
      <c r="AP317" s="101"/>
      <c r="AQ317" s="101"/>
      <c r="AR317" s="101"/>
      <c r="AS317" s="101"/>
      <c r="AT317" s="101"/>
      <c r="AU317" s="101"/>
      <c r="AV317" s="101"/>
      <c r="AW317" s="101"/>
      <c r="AX317" s="101"/>
      <c r="AY317" s="101"/>
      <c r="AZ317" s="101"/>
      <c r="BA317" s="101"/>
      <c r="BB317" s="101"/>
      <c r="BC317" s="101"/>
      <c r="BD317" s="101"/>
      <c r="BE317" s="101"/>
    </row>
    <row r="318" spans="1:70" ht="16" thickBot="1" x14ac:dyDescent="0.4">
      <c r="A318" s="10" t="str">
        <f>IF(E318&lt;&gt;"",1+MAX($A$8:A317),"")</f>
        <v/>
      </c>
      <c r="B318" s="37"/>
      <c r="C318" s="12"/>
      <c r="D318" s="133" t="s">
        <v>46</v>
      </c>
      <c r="E318" s="125"/>
      <c r="F318" s="84"/>
      <c r="G318" s="84"/>
      <c r="H318" s="85"/>
      <c r="I318" s="86"/>
      <c r="J318" s="86"/>
      <c r="K318" s="176">
        <f>SUM(K275:K317)</f>
        <v>44355.199999999997</v>
      </c>
      <c r="L318" s="176">
        <f>SUM(L275:L317)</f>
        <v>87976.400000000009</v>
      </c>
      <c r="M318" s="120"/>
      <c r="N318" s="119"/>
      <c r="O318" s="118">
        <f>SUM(N275:N317)</f>
        <v>132331.59999999998</v>
      </c>
      <c r="P318" s="101"/>
      <c r="Q318" s="101"/>
      <c r="R318" s="101"/>
      <c r="S318" s="101"/>
      <c r="T318" s="101"/>
      <c r="U318" s="101"/>
      <c r="V318" s="101"/>
      <c r="W318" s="101"/>
      <c r="X318" s="101"/>
      <c r="Y318" s="101"/>
      <c r="Z318" s="101"/>
      <c r="AA318" s="101"/>
      <c r="AB318" s="101"/>
      <c r="AC318" s="101"/>
      <c r="AD318" s="101"/>
      <c r="AE318" s="101"/>
      <c r="AF318" s="101"/>
      <c r="AG318" s="101"/>
      <c r="AH318" s="101"/>
      <c r="AI318" s="101"/>
      <c r="AJ318" s="101"/>
    </row>
    <row r="319" spans="1:70" x14ac:dyDescent="0.35">
      <c r="A319" s="10" t="str">
        <f>IF(E319&lt;&gt;"",1+MAX($A$8:A318),"")</f>
        <v/>
      </c>
      <c r="B319" s="50"/>
      <c r="C319" s="38"/>
      <c r="D319" s="134"/>
      <c r="E319" s="126"/>
      <c r="F319" s="33"/>
      <c r="G319" s="39"/>
      <c r="H319" s="42"/>
      <c r="I319" s="47"/>
      <c r="J319" s="47"/>
      <c r="K319" s="154"/>
      <c r="L319" s="154"/>
      <c r="M319" s="154"/>
      <c r="N319" s="189"/>
      <c r="O319" s="188"/>
      <c r="P319" s="101"/>
      <c r="Q319" s="101"/>
      <c r="R319" s="101"/>
      <c r="S319" s="101"/>
      <c r="T319" s="101"/>
      <c r="U319" s="101"/>
      <c r="V319" s="101"/>
      <c r="W319" s="101"/>
      <c r="X319" s="101"/>
      <c r="Y319" s="101"/>
      <c r="Z319" s="101"/>
      <c r="AA319" s="101"/>
      <c r="AB319" s="101"/>
      <c r="AC319" s="101"/>
      <c r="AD319" s="101"/>
      <c r="AE319" s="101"/>
      <c r="AF319" s="101"/>
      <c r="AG319" s="101"/>
      <c r="AH319" s="101"/>
      <c r="AI319" s="101"/>
      <c r="AJ319" s="101"/>
    </row>
    <row r="320" spans="1:70" x14ac:dyDescent="0.35">
      <c r="A320" s="245" t="s">
        <v>13</v>
      </c>
      <c r="B320" s="246"/>
      <c r="C320" s="208"/>
      <c r="D320" s="209"/>
      <c r="E320" s="210"/>
      <c r="F320" s="211"/>
      <c r="G320" s="212"/>
      <c r="H320" s="213"/>
      <c r="I320" s="213"/>
      <c r="J320" s="214"/>
      <c r="K320" s="215">
        <f>SUM(K9:K318)/2</f>
        <v>101949.1</v>
      </c>
      <c r="L320" s="215">
        <f>SUM(L9:L318)/2</f>
        <v>220559.88000000003</v>
      </c>
      <c r="M320" s="215"/>
      <c r="N320" s="215"/>
      <c r="O320" s="216">
        <f>SUM(O9:O318)</f>
        <v>322508.98</v>
      </c>
      <c r="P320" s="101"/>
      <c r="Q320" s="101"/>
      <c r="R320" s="101"/>
      <c r="S320" s="101"/>
      <c r="T320" s="101"/>
      <c r="U320" s="101"/>
      <c r="V320" s="101"/>
      <c r="W320" s="101"/>
      <c r="X320" s="101"/>
      <c r="Y320" s="101"/>
      <c r="Z320" s="101"/>
      <c r="AA320" s="101"/>
      <c r="AB320" s="101"/>
      <c r="AC320" s="101"/>
      <c r="AD320" s="101"/>
      <c r="AE320" s="101"/>
      <c r="AF320" s="101"/>
      <c r="AG320" s="101"/>
      <c r="AH320" s="101"/>
      <c r="AI320" s="101"/>
      <c r="AJ320" s="101"/>
    </row>
    <row r="321" spans="1:36" x14ac:dyDescent="0.35">
      <c r="A321" s="217" t="s">
        <v>14</v>
      </c>
      <c r="B321" s="217"/>
      <c r="C321" s="208"/>
      <c r="D321" s="209"/>
      <c r="E321" s="210"/>
      <c r="F321" s="211"/>
      <c r="G321" s="212">
        <v>0.2</v>
      </c>
      <c r="H321" s="213"/>
      <c r="I321" s="213"/>
      <c r="J321" s="214"/>
      <c r="K321" s="215"/>
      <c r="L321" s="215"/>
      <c r="M321" s="215"/>
      <c r="N321" s="215"/>
      <c r="O321" s="216">
        <f>O320*G321</f>
        <v>64501.796000000002</v>
      </c>
      <c r="P321" s="101"/>
      <c r="Q321" s="101"/>
      <c r="R321" s="101"/>
      <c r="S321" s="101"/>
      <c r="T321" s="101"/>
      <c r="U321" s="101"/>
      <c r="V321" s="101"/>
      <c r="W321" s="101"/>
      <c r="X321" s="101"/>
      <c r="Y321" s="101"/>
      <c r="Z321" s="101"/>
      <c r="AA321" s="101"/>
      <c r="AB321" s="101"/>
      <c r="AC321" s="101"/>
      <c r="AD321" s="101"/>
      <c r="AE321" s="101"/>
      <c r="AF321" s="101"/>
      <c r="AG321" s="101"/>
      <c r="AH321" s="101"/>
      <c r="AI321" s="101"/>
      <c r="AJ321" s="101"/>
    </row>
    <row r="322" spans="1:36" x14ac:dyDescent="0.35">
      <c r="A322" s="217" t="s">
        <v>61</v>
      </c>
      <c r="B322" s="217"/>
      <c r="C322" s="208"/>
      <c r="D322" s="209"/>
      <c r="E322" s="210"/>
      <c r="F322" s="211"/>
      <c r="G322" s="212">
        <v>0.03</v>
      </c>
      <c r="H322" s="213"/>
      <c r="I322" s="213"/>
      <c r="J322" s="214"/>
      <c r="K322" s="215"/>
      <c r="L322" s="215"/>
      <c r="M322" s="215"/>
      <c r="N322" s="215"/>
      <c r="O322" s="216">
        <f>O320*G322</f>
        <v>9675.2693999999992</v>
      </c>
      <c r="P322" s="101"/>
      <c r="Q322" s="101"/>
      <c r="R322" s="101"/>
      <c r="S322" s="101"/>
      <c r="T322" s="101"/>
      <c r="U322" s="101"/>
      <c r="V322" s="101"/>
      <c r="W322" s="101"/>
      <c r="X322" s="101"/>
      <c r="Y322" s="101"/>
      <c r="Z322" s="101"/>
      <c r="AA322" s="101"/>
      <c r="AB322" s="101"/>
      <c r="AC322" s="101"/>
      <c r="AD322" s="101"/>
      <c r="AE322" s="101"/>
      <c r="AF322" s="101"/>
      <c r="AG322" s="101"/>
      <c r="AH322" s="101"/>
      <c r="AI322" s="101"/>
      <c r="AJ322" s="101"/>
    </row>
    <row r="323" spans="1:36" x14ac:dyDescent="0.35">
      <c r="A323" s="217" t="s">
        <v>62</v>
      </c>
      <c r="B323" s="217"/>
      <c r="C323" s="208"/>
      <c r="D323" s="209"/>
      <c r="E323" s="210"/>
      <c r="F323" s="211"/>
      <c r="G323" s="212">
        <v>7.0000000000000007E-2</v>
      </c>
      <c r="H323" s="213"/>
      <c r="I323" s="213"/>
      <c r="J323" s="214"/>
      <c r="K323" s="215"/>
      <c r="L323" s="215"/>
      <c r="M323" s="215"/>
      <c r="N323" s="215"/>
      <c r="O323" s="216">
        <f>G323*O320</f>
        <v>22575.6286</v>
      </c>
      <c r="P323" s="101"/>
      <c r="Q323" s="101"/>
      <c r="R323" s="101"/>
      <c r="S323" s="101"/>
      <c r="T323" s="101"/>
      <c r="U323" s="101"/>
      <c r="V323" s="101"/>
      <c r="W323" s="101"/>
      <c r="X323" s="101"/>
      <c r="Y323" s="101"/>
      <c r="Z323" s="101"/>
      <c r="AA323" s="101"/>
      <c r="AB323" s="101"/>
      <c r="AC323" s="101"/>
      <c r="AD323" s="101"/>
      <c r="AE323" s="101"/>
      <c r="AF323" s="101"/>
      <c r="AG323" s="101"/>
      <c r="AH323" s="101"/>
      <c r="AI323" s="101"/>
      <c r="AJ323" s="101"/>
    </row>
    <row r="324" spans="1:36" ht="16" thickBot="1" x14ac:dyDescent="0.4">
      <c r="A324" s="178" t="s">
        <v>24</v>
      </c>
      <c r="B324" s="179"/>
      <c r="C324" s="180"/>
      <c r="D324" s="181"/>
      <c r="E324" s="182"/>
      <c r="F324" s="183"/>
      <c r="G324" s="184"/>
      <c r="H324" s="185"/>
      <c r="I324" s="186"/>
      <c r="J324" s="186"/>
      <c r="K324" s="187"/>
      <c r="L324" s="187"/>
      <c r="M324" s="187"/>
      <c r="N324" s="187"/>
      <c r="O324" s="66">
        <f>SUM(O320:O323)</f>
        <v>419261.67399999994</v>
      </c>
      <c r="P324" s="101"/>
      <c r="Q324" s="101"/>
      <c r="R324" s="101"/>
      <c r="S324" s="101"/>
      <c r="T324" s="101"/>
      <c r="U324" s="101"/>
      <c r="V324" s="101"/>
      <c r="W324" s="101"/>
      <c r="X324" s="101"/>
      <c r="Y324" s="101"/>
      <c r="Z324" s="101"/>
      <c r="AA324" s="101"/>
      <c r="AB324" s="101"/>
      <c r="AC324" s="101"/>
      <c r="AD324" s="101"/>
      <c r="AE324" s="101"/>
      <c r="AF324" s="101"/>
      <c r="AG324" s="101"/>
      <c r="AH324" s="101"/>
      <c r="AI324" s="101"/>
      <c r="AJ324" s="101"/>
    </row>
    <row r="325" spans="1:36" s="63" customFormat="1" x14ac:dyDescent="0.35">
      <c r="A325" s="67"/>
      <c r="B325" s="68"/>
      <c r="C325" s="69"/>
      <c r="D325" s="70"/>
      <c r="E325" s="72"/>
      <c r="F325" s="71"/>
      <c r="G325" s="72"/>
      <c r="H325" s="73"/>
      <c r="I325" s="107"/>
      <c r="J325" s="107"/>
      <c r="K325" s="74"/>
      <c r="L325" s="74"/>
      <c r="M325" s="74"/>
      <c r="N325" s="74"/>
      <c r="O325" s="75"/>
    </row>
    <row r="326" spans="1:36" s="63" customFormat="1" ht="16" thickBot="1" x14ac:dyDescent="0.4">
      <c r="A326" s="76"/>
      <c r="B326" s="77"/>
      <c r="C326" s="78"/>
      <c r="D326" s="79"/>
      <c r="E326" s="128"/>
      <c r="F326" s="79"/>
      <c r="G326" s="80"/>
      <c r="H326" s="81"/>
      <c r="I326" s="108"/>
      <c r="J326" s="108"/>
      <c r="K326" s="82"/>
      <c r="L326" s="82"/>
      <c r="M326" s="82"/>
      <c r="N326" s="82"/>
      <c r="O326" s="83"/>
      <c r="P326" s="101"/>
      <c r="Q326" s="101"/>
      <c r="R326" s="101"/>
      <c r="S326" s="101"/>
      <c r="T326" s="101"/>
      <c r="U326" s="101"/>
      <c r="V326" s="101"/>
      <c r="W326" s="101"/>
      <c r="X326" s="101"/>
      <c r="Y326" s="101"/>
      <c r="Z326" s="101"/>
      <c r="AA326" s="101"/>
      <c r="AB326" s="101"/>
      <c r="AC326" s="101"/>
      <c r="AD326" s="101"/>
      <c r="AE326" s="101"/>
      <c r="AF326" s="101"/>
      <c r="AG326" s="101"/>
      <c r="AH326" s="101"/>
      <c r="AI326" s="101"/>
      <c r="AJ326" s="101"/>
    </row>
    <row r="327" spans="1:36" x14ac:dyDescent="0.35">
      <c r="A327" s="101"/>
      <c r="B327" s="101"/>
      <c r="C327" s="101"/>
      <c r="D327" s="101"/>
      <c r="E327" s="101"/>
      <c r="F327" s="101"/>
      <c r="G327" s="101"/>
      <c r="H327" s="101"/>
      <c r="I327" s="101"/>
      <c r="J327" s="101"/>
      <c r="K327" s="101"/>
      <c r="L327" s="101"/>
      <c r="M327" s="101"/>
      <c r="N327" s="101"/>
      <c r="O327" s="101"/>
      <c r="P327" s="101"/>
      <c r="Q327" s="101"/>
      <c r="R327" s="101"/>
      <c r="S327" s="101"/>
      <c r="T327" s="101"/>
      <c r="U327" s="101"/>
      <c r="V327" s="101"/>
      <c r="W327" s="101"/>
      <c r="X327" s="101"/>
      <c r="Y327" s="101"/>
      <c r="Z327" s="101"/>
      <c r="AA327" s="101"/>
      <c r="AB327" s="101"/>
      <c r="AC327" s="101"/>
      <c r="AD327" s="101"/>
      <c r="AE327" s="101"/>
      <c r="AF327" s="101"/>
      <c r="AG327" s="101"/>
      <c r="AH327" s="101"/>
      <c r="AI327" s="101"/>
      <c r="AJ327" s="101"/>
    </row>
    <row r="328" spans="1:36" x14ac:dyDescent="0.35">
      <c r="A328" s="101"/>
      <c r="B328" s="101"/>
      <c r="C328" s="101"/>
      <c r="D328" s="101"/>
      <c r="E328" s="101"/>
      <c r="F328" s="101"/>
      <c r="G328" s="101"/>
      <c r="H328" s="101"/>
      <c r="I328" s="101"/>
      <c r="J328" s="101"/>
      <c r="K328" s="101"/>
      <c r="L328" s="101"/>
      <c r="M328" s="101"/>
      <c r="N328" s="101"/>
      <c r="O328" s="101"/>
      <c r="P328" s="101"/>
      <c r="Q328" s="101"/>
      <c r="R328" s="101"/>
      <c r="S328" s="101"/>
      <c r="T328" s="101"/>
      <c r="U328" s="101"/>
      <c r="V328" s="101"/>
      <c r="W328" s="101"/>
      <c r="X328" s="101"/>
      <c r="Y328" s="101"/>
      <c r="Z328" s="101"/>
      <c r="AA328" s="101"/>
      <c r="AB328" s="101"/>
      <c r="AC328" s="101"/>
      <c r="AD328" s="101"/>
      <c r="AE328" s="101"/>
      <c r="AF328" s="101"/>
      <c r="AG328" s="101"/>
      <c r="AH328" s="101"/>
      <c r="AI328" s="101"/>
      <c r="AJ328" s="101"/>
    </row>
    <row r="329" spans="1:36" x14ac:dyDescent="0.35">
      <c r="A329" s="101"/>
      <c r="B329" s="101"/>
      <c r="C329" s="101"/>
      <c r="D329" s="101"/>
      <c r="E329" s="101"/>
      <c r="F329" s="101"/>
      <c r="G329" s="101"/>
      <c r="H329" s="101"/>
      <c r="I329" s="101"/>
      <c r="J329" s="101"/>
      <c r="K329" s="101"/>
      <c r="L329" s="101"/>
      <c r="M329" s="101"/>
      <c r="N329" s="101"/>
      <c r="O329" s="101"/>
      <c r="P329" s="101"/>
      <c r="Q329" s="101"/>
      <c r="R329" s="101"/>
      <c r="S329" s="101"/>
      <c r="T329" s="101"/>
      <c r="U329" s="101"/>
      <c r="V329" s="101"/>
      <c r="W329" s="101"/>
      <c r="X329" s="101"/>
      <c r="Y329" s="101"/>
      <c r="Z329" s="101"/>
      <c r="AA329" s="101"/>
      <c r="AB329" s="101"/>
      <c r="AC329" s="101"/>
      <c r="AD329" s="101"/>
      <c r="AE329" s="101"/>
      <c r="AF329" s="101"/>
      <c r="AG329" s="101"/>
      <c r="AH329" s="101"/>
      <c r="AI329" s="101"/>
      <c r="AJ329" s="101"/>
    </row>
    <row r="330" spans="1:36" x14ac:dyDescent="0.35">
      <c r="A330" s="101"/>
      <c r="B330" s="101"/>
      <c r="C330" s="101"/>
      <c r="D330" s="101"/>
      <c r="E330" s="101"/>
      <c r="F330" s="101"/>
      <c r="G330" s="101"/>
      <c r="H330" s="101"/>
      <c r="I330" s="101"/>
      <c r="J330" s="101"/>
      <c r="K330" s="101"/>
      <c r="L330" s="101"/>
      <c r="M330" s="101"/>
      <c r="N330" s="101"/>
      <c r="O330" s="101"/>
      <c r="P330" s="101"/>
      <c r="Q330" s="101"/>
      <c r="R330" s="101"/>
      <c r="S330" s="101"/>
      <c r="T330" s="101"/>
      <c r="U330" s="101"/>
      <c r="V330" s="101"/>
      <c r="W330" s="101"/>
      <c r="X330" s="101"/>
      <c r="Y330" s="101"/>
      <c r="Z330" s="101"/>
      <c r="AA330" s="101"/>
      <c r="AB330" s="101"/>
      <c r="AC330" s="101"/>
      <c r="AD330" s="101"/>
      <c r="AE330" s="101"/>
      <c r="AF330" s="101"/>
      <c r="AG330" s="101"/>
      <c r="AH330" s="101"/>
      <c r="AI330" s="101"/>
      <c r="AJ330" s="101"/>
    </row>
    <row r="331" spans="1:36" x14ac:dyDescent="0.35">
      <c r="A331" s="101"/>
      <c r="B331" s="101"/>
      <c r="C331" s="101"/>
      <c r="D331" s="101"/>
      <c r="E331" s="101"/>
      <c r="F331" s="101"/>
      <c r="G331" s="101"/>
      <c r="H331" s="101"/>
      <c r="I331" s="101"/>
      <c r="J331" s="101"/>
      <c r="K331" s="101"/>
      <c r="L331" s="101"/>
      <c r="M331" s="101"/>
      <c r="N331" s="101"/>
      <c r="O331" s="101"/>
      <c r="P331" s="101"/>
      <c r="Q331" s="101"/>
      <c r="R331" s="101"/>
      <c r="S331" s="101"/>
      <c r="T331" s="101"/>
      <c r="U331" s="101"/>
      <c r="V331" s="101"/>
      <c r="W331" s="101"/>
      <c r="X331" s="101"/>
      <c r="Y331" s="101"/>
      <c r="Z331" s="101"/>
      <c r="AA331" s="101"/>
      <c r="AB331" s="101"/>
      <c r="AC331" s="101"/>
      <c r="AD331" s="101"/>
      <c r="AE331" s="101"/>
      <c r="AF331" s="101"/>
      <c r="AG331" s="101"/>
      <c r="AH331" s="101"/>
      <c r="AI331" s="101"/>
      <c r="AJ331" s="101"/>
    </row>
    <row r="332" spans="1:36" x14ac:dyDescent="0.35">
      <c r="A332" s="101"/>
      <c r="B332" s="101"/>
      <c r="C332" s="101"/>
      <c r="D332" s="101"/>
      <c r="E332" s="101"/>
      <c r="F332" s="101"/>
      <c r="G332" s="101"/>
      <c r="H332" s="101"/>
      <c r="I332" s="101"/>
      <c r="J332" s="101"/>
      <c r="K332" s="101"/>
      <c r="L332" s="101"/>
      <c r="M332" s="101"/>
      <c r="N332" s="101"/>
      <c r="O332" s="101"/>
      <c r="P332" s="101"/>
      <c r="Q332" s="101"/>
      <c r="R332" s="101"/>
      <c r="S332" s="101"/>
      <c r="T332" s="101"/>
      <c r="U332" s="101"/>
      <c r="V332" s="101"/>
      <c r="W332" s="101"/>
      <c r="X332" s="101"/>
      <c r="Y332" s="101"/>
      <c r="Z332" s="101"/>
      <c r="AA332" s="101"/>
      <c r="AB332" s="101"/>
      <c r="AC332" s="101"/>
      <c r="AD332" s="101"/>
      <c r="AE332" s="101"/>
      <c r="AF332" s="101"/>
      <c r="AG332" s="101"/>
      <c r="AH332" s="101"/>
      <c r="AI332" s="101"/>
      <c r="AJ332" s="101"/>
    </row>
    <row r="333" spans="1:36" x14ac:dyDescent="0.35">
      <c r="A333" s="101"/>
      <c r="B333" s="101"/>
      <c r="C333" s="101"/>
      <c r="D333" s="101"/>
      <c r="E333" s="101"/>
      <c r="F333" s="101"/>
      <c r="G333" s="101"/>
      <c r="H333" s="101"/>
      <c r="I333" s="101"/>
      <c r="J333" s="101"/>
      <c r="K333" s="101"/>
      <c r="L333" s="101"/>
      <c r="M333" s="101"/>
      <c r="N333" s="101"/>
      <c r="O333" s="101"/>
      <c r="P333" s="101"/>
      <c r="Q333" s="101"/>
      <c r="R333" s="101"/>
      <c r="S333" s="101"/>
      <c r="T333" s="101"/>
      <c r="U333" s="101"/>
      <c r="V333" s="101"/>
      <c r="W333" s="101"/>
      <c r="X333" s="101"/>
      <c r="Y333" s="101"/>
      <c r="Z333" s="101"/>
      <c r="AA333" s="101"/>
      <c r="AB333" s="101"/>
      <c r="AC333" s="101"/>
      <c r="AD333" s="101"/>
      <c r="AE333" s="101"/>
      <c r="AF333" s="101"/>
      <c r="AG333" s="101"/>
      <c r="AH333" s="101"/>
      <c r="AI333" s="101"/>
      <c r="AJ333" s="101"/>
    </row>
    <row r="334" spans="1:36" x14ac:dyDescent="0.35">
      <c r="A334" s="101"/>
      <c r="B334" s="101"/>
      <c r="C334" s="101"/>
      <c r="D334" s="101"/>
      <c r="E334" s="101"/>
      <c r="F334" s="101"/>
      <c r="G334" s="101"/>
      <c r="H334" s="101"/>
      <c r="I334" s="101"/>
      <c r="J334" s="101"/>
      <c r="K334" s="101"/>
      <c r="L334" s="101"/>
      <c r="M334" s="101"/>
      <c r="N334" s="101"/>
      <c r="O334" s="101"/>
      <c r="P334" s="101"/>
      <c r="Q334" s="101"/>
      <c r="R334" s="101"/>
      <c r="S334" s="101"/>
      <c r="T334" s="101"/>
      <c r="U334" s="101"/>
      <c r="V334" s="101"/>
      <c r="W334" s="101"/>
      <c r="X334" s="101"/>
      <c r="Y334" s="101"/>
      <c r="Z334" s="101"/>
      <c r="AA334" s="101"/>
      <c r="AB334" s="101"/>
      <c r="AC334" s="101"/>
      <c r="AD334" s="101"/>
      <c r="AE334" s="101"/>
      <c r="AF334" s="101"/>
      <c r="AG334" s="101"/>
      <c r="AH334" s="101"/>
      <c r="AI334" s="101"/>
      <c r="AJ334" s="101"/>
    </row>
    <row r="335" spans="1:36" x14ac:dyDescent="0.35">
      <c r="A335" s="101"/>
      <c r="B335" s="101"/>
      <c r="C335" s="101"/>
      <c r="D335" s="101"/>
      <c r="E335" s="101"/>
      <c r="F335" s="101"/>
      <c r="G335" s="101"/>
      <c r="H335" s="101"/>
      <c r="I335" s="101"/>
      <c r="J335" s="101"/>
      <c r="K335" s="101"/>
      <c r="L335" s="101"/>
      <c r="M335" s="101"/>
      <c r="N335" s="101"/>
      <c r="O335" s="101"/>
      <c r="P335" s="101"/>
      <c r="Q335" s="101"/>
      <c r="R335" s="101"/>
      <c r="S335" s="101"/>
      <c r="T335" s="101"/>
      <c r="U335" s="101"/>
      <c r="V335" s="101"/>
      <c r="W335" s="101"/>
      <c r="X335" s="101"/>
      <c r="Y335" s="101"/>
      <c r="Z335" s="101"/>
      <c r="AA335" s="101"/>
      <c r="AB335" s="101"/>
      <c r="AC335" s="101"/>
      <c r="AD335" s="101"/>
      <c r="AE335" s="101"/>
      <c r="AF335" s="101"/>
      <c r="AG335" s="101"/>
      <c r="AH335" s="101"/>
      <c r="AI335" s="101"/>
      <c r="AJ335" s="101"/>
    </row>
    <row r="336" spans="1:36" x14ac:dyDescent="0.35">
      <c r="A336" s="101"/>
      <c r="B336" s="101"/>
      <c r="C336" s="101"/>
      <c r="D336" s="101"/>
      <c r="E336" s="101"/>
      <c r="F336" s="101"/>
      <c r="G336" s="101"/>
      <c r="H336" s="101"/>
      <c r="I336" s="101"/>
      <c r="J336" s="101"/>
      <c r="K336" s="101"/>
      <c r="L336" s="101"/>
      <c r="M336" s="101"/>
      <c r="N336" s="101"/>
      <c r="O336" s="101"/>
      <c r="P336" s="101"/>
      <c r="Q336" s="101"/>
      <c r="R336" s="101"/>
      <c r="S336" s="101"/>
      <c r="T336" s="101"/>
      <c r="U336" s="101"/>
      <c r="V336" s="101"/>
      <c r="W336" s="101"/>
      <c r="X336" s="101"/>
      <c r="Y336" s="101"/>
      <c r="Z336" s="101"/>
      <c r="AA336" s="101"/>
      <c r="AB336" s="101"/>
      <c r="AC336" s="101"/>
      <c r="AD336" s="101"/>
      <c r="AE336" s="101"/>
      <c r="AF336" s="101"/>
      <c r="AG336" s="101"/>
      <c r="AH336" s="101"/>
      <c r="AI336" s="101"/>
      <c r="AJ336" s="101"/>
    </row>
    <row r="337" spans="1:36" x14ac:dyDescent="0.35">
      <c r="A337" s="101"/>
      <c r="B337" s="101"/>
      <c r="C337" s="101"/>
      <c r="D337" s="101"/>
      <c r="E337" s="101"/>
      <c r="F337" s="101"/>
      <c r="G337" s="101"/>
      <c r="H337" s="101"/>
      <c r="I337" s="101"/>
      <c r="J337" s="101"/>
      <c r="K337" s="101"/>
      <c r="L337" s="101"/>
      <c r="M337" s="101"/>
      <c r="N337" s="101"/>
      <c r="O337" s="101"/>
      <c r="P337" s="101"/>
      <c r="Q337" s="101"/>
      <c r="R337" s="101"/>
      <c r="S337" s="101"/>
      <c r="T337" s="101"/>
      <c r="U337" s="101"/>
      <c r="V337" s="101"/>
      <c r="W337" s="101"/>
      <c r="X337" s="101"/>
      <c r="Y337" s="101"/>
      <c r="Z337" s="101"/>
      <c r="AA337" s="101"/>
      <c r="AB337" s="101"/>
      <c r="AC337" s="101"/>
      <c r="AD337" s="101"/>
      <c r="AE337" s="101"/>
      <c r="AF337" s="101"/>
      <c r="AG337" s="101"/>
      <c r="AH337" s="101"/>
      <c r="AI337" s="101"/>
      <c r="AJ337" s="101"/>
    </row>
    <row r="338" spans="1:36" x14ac:dyDescent="0.35">
      <c r="A338" s="101"/>
      <c r="B338" s="101"/>
      <c r="C338" s="101"/>
      <c r="D338" s="101"/>
      <c r="E338" s="101"/>
      <c r="F338" s="101"/>
      <c r="G338" s="101"/>
      <c r="H338" s="101"/>
      <c r="I338" s="101"/>
      <c r="J338" s="101"/>
      <c r="K338" s="101"/>
      <c r="L338" s="101"/>
      <c r="M338" s="101"/>
      <c r="N338" s="101"/>
      <c r="O338" s="101"/>
      <c r="P338" s="101"/>
      <c r="Q338" s="101"/>
      <c r="R338" s="101"/>
      <c r="S338" s="101"/>
      <c r="T338" s="101"/>
      <c r="U338" s="101"/>
      <c r="V338" s="101"/>
      <c r="W338" s="101"/>
      <c r="X338" s="101"/>
      <c r="Y338" s="101"/>
    </row>
    <row r="339" spans="1:36" x14ac:dyDescent="0.35">
      <c r="A339" s="101"/>
      <c r="B339" s="101"/>
      <c r="C339" s="101"/>
      <c r="D339" s="101"/>
      <c r="E339" s="101"/>
      <c r="F339" s="101"/>
      <c r="G339" s="101"/>
      <c r="H339" s="101"/>
      <c r="I339" s="101"/>
      <c r="J339" s="101"/>
      <c r="K339" s="101"/>
      <c r="L339" s="101"/>
      <c r="M339" s="101"/>
      <c r="N339" s="101"/>
      <c r="O339" s="101"/>
      <c r="P339" s="101"/>
      <c r="Q339" s="101"/>
      <c r="R339" s="101"/>
      <c r="S339" s="101"/>
      <c r="T339" s="101"/>
      <c r="U339" s="101"/>
      <c r="V339" s="101"/>
      <c r="W339" s="101"/>
      <c r="X339" s="101"/>
      <c r="Y339" s="101"/>
    </row>
    <row r="340" spans="1:36" x14ac:dyDescent="0.35">
      <c r="A340" s="101"/>
      <c r="B340" s="101"/>
      <c r="C340" s="101"/>
      <c r="D340" s="101"/>
      <c r="E340" s="101"/>
      <c r="F340" s="101"/>
      <c r="G340" s="101"/>
      <c r="H340" s="101"/>
      <c r="I340" s="101"/>
      <c r="J340" s="101"/>
      <c r="K340" s="101"/>
      <c r="L340" s="101"/>
      <c r="M340" s="101"/>
      <c r="N340" s="101"/>
      <c r="O340" s="101"/>
      <c r="P340" s="101"/>
      <c r="Q340" s="101"/>
      <c r="R340" s="101"/>
      <c r="S340" s="101"/>
      <c r="T340" s="101"/>
      <c r="U340" s="101"/>
      <c r="V340" s="101"/>
      <c r="W340" s="101"/>
      <c r="X340" s="101"/>
      <c r="Y340" s="101"/>
      <c r="Z340" s="101"/>
      <c r="AA340" s="101"/>
      <c r="AB340" s="101"/>
      <c r="AC340" s="101"/>
      <c r="AD340" s="101"/>
      <c r="AE340" s="101"/>
      <c r="AF340" s="101"/>
      <c r="AG340" s="101"/>
      <c r="AH340" s="101"/>
      <c r="AI340" s="101"/>
      <c r="AJ340" s="101"/>
    </row>
    <row r="341" spans="1:36" x14ac:dyDescent="0.35">
      <c r="A341" s="101"/>
      <c r="B341" s="101"/>
      <c r="C341" s="101"/>
      <c r="D341" s="101"/>
      <c r="E341" s="101"/>
      <c r="F341" s="101"/>
      <c r="G341" s="101"/>
      <c r="H341" s="101"/>
      <c r="I341" s="101"/>
      <c r="J341" s="101"/>
      <c r="K341" s="101"/>
      <c r="L341" s="101"/>
      <c r="M341" s="101"/>
      <c r="N341" s="101"/>
      <c r="O341" s="101"/>
      <c r="P341" s="101"/>
      <c r="Q341" s="101"/>
      <c r="R341" s="101"/>
      <c r="S341" s="101"/>
      <c r="T341" s="101"/>
      <c r="U341" s="101"/>
      <c r="V341" s="101"/>
      <c r="W341" s="101"/>
      <c r="X341" s="101"/>
      <c r="Y341" s="101"/>
      <c r="Z341" s="101"/>
      <c r="AA341" s="101"/>
      <c r="AB341" s="101"/>
      <c r="AC341" s="101"/>
      <c r="AD341" s="101"/>
      <c r="AE341" s="101"/>
      <c r="AF341" s="101"/>
      <c r="AG341" s="101"/>
      <c r="AH341" s="101"/>
      <c r="AI341" s="101"/>
      <c r="AJ341" s="101"/>
    </row>
    <row r="342" spans="1:36" x14ac:dyDescent="0.35">
      <c r="A342" s="101"/>
      <c r="B342" s="101"/>
      <c r="C342" s="101"/>
      <c r="D342" s="101"/>
      <c r="E342" s="101"/>
      <c r="F342" s="101"/>
      <c r="G342" s="101"/>
      <c r="H342" s="101"/>
      <c r="I342" s="101"/>
      <c r="J342" s="101"/>
      <c r="K342" s="101"/>
      <c r="L342" s="101"/>
      <c r="M342" s="101"/>
      <c r="N342" s="101"/>
      <c r="O342" s="101"/>
      <c r="P342" s="101"/>
      <c r="Q342" s="101"/>
      <c r="R342" s="101"/>
      <c r="S342" s="101"/>
      <c r="T342" s="101"/>
      <c r="U342" s="101"/>
      <c r="V342" s="101"/>
      <c r="W342" s="101"/>
      <c r="X342" s="101"/>
      <c r="Y342" s="101"/>
      <c r="Z342" s="101"/>
      <c r="AA342" s="101"/>
      <c r="AB342" s="101"/>
      <c r="AC342" s="101"/>
      <c r="AD342" s="101"/>
      <c r="AE342" s="101"/>
      <c r="AF342" s="101"/>
      <c r="AG342" s="101"/>
      <c r="AH342" s="101"/>
      <c r="AI342" s="101"/>
      <c r="AJ342" s="101"/>
    </row>
    <row r="343" spans="1:36" x14ac:dyDescent="0.35">
      <c r="A343" s="101"/>
      <c r="B343" s="101"/>
      <c r="C343" s="101"/>
      <c r="D343" s="101"/>
      <c r="E343" s="101"/>
      <c r="F343" s="101"/>
      <c r="G343" s="101"/>
      <c r="H343" s="101"/>
      <c r="I343" s="101"/>
      <c r="J343" s="101"/>
      <c r="K343" s="101"/>
      <c r="L343" s="101"/>
      <c r="M343" s="101"/>
      <c r="N343" s="101"/>
      <c r="O343" s="101"/>
      <c r="P343" s="101"/>
      <c r="Q343" s="101"/>
      <c r="R343" s="101"/>
      <c r="S343" s="101"/>
      <c r="T343" s="101"/>
      <c r="U343" s="101"/>
      <c r="V343" s="101"/>
      <c r="W343" s="101"/>
      <c r="X343" s="101"/>
      <c r="Y343" s="101"/>
      <c r="Z343" s="101"/>
      <c r="AA343" s="101"/>
      <c r="AB343" s="101"/>
      <c r="AC343" s="101"/>
      <c r="AD343" s="101"/>
      <c r="AE343" s="101"/>
      <c r="AF343" s="101"/>
      <c r="AG343" s="101"/>
      <c r="AH343" s="101"/>
      <c r="AI343" s="101"/>
      <c r="AJ343" s="101"/>
    </row>
    <row r="344" spans="1:36" x14ac:dyDescent="0.35">
      <c r="A344" s="101"/>
      <c r="B344" s="101"/>
      <c r="C344" s="101"/>
      <c r="D344" s="101"/>
      <c r="E344" s="101"/>
      <c r="F344" s="101"/>
      <c r="G344" s="101"/>
      <c r="H344" s="101"/>
      <c r="I344" s="101"/>
      <c r="J344" s="101"/>
      <c r="K344" s="101"/>
      <c r="L344" s="101"/>
      <c r="M344" s="101"/>
      <c r="N344" s="101"/>
      <c r="O344" s="101"/>
      <c r="P344" s="101"/>
      <c r="Q344" s="101"/>
      <c r="R344" s="101"/>
      <c r="S344" s="101"/>
      <c r="T344" s="101"/>
      <c r="U344" s="101"/>
      <c r="V344" s="101"/>
      <c r="W344" s="101"/>
      <c r="X344" s="101"/>
      <c r="Y344" s="101"/>
      <c r="Z344" s="101"/>
      <c r="AA344" s="101"/>
      <c r="AB344" s="101"/>
      <c r="AC344" s="101"/>
      <c r="AD344" s="101"/>
      <c r="AE344" s="101"/>
      <c r="AF344" s="101"/>
      <c r="AG344" s="101"/>
      <c r="AH344" s="101"/>
      <c r="AI344" s="101"/>
      <c r="AJ344" s="101"/>
    </row>
    <row r="345" spans="1:36" x14ac:dyDescent="0.35">
      <c r="A345" s="101"/>
      <c r="B345" s="101"/>
      <c r="C345" s="101"/>
      <c r="D345" s="101"/>
      <c r="E345" s="101"/>
      <c r="F345" s="101"/>
      <c r="G345" s="101"/>
      <c r="H345" s="101"/>
      <c r="I345" s="101"/>
      <c r="J345" s="101"/>
      <c r="K345" s="101"/>
      <c r="L345" s="101"/>
      <c r="M345" s="101"/>
      <c r="N345" s="101"/>
      <c r="O345" s="101"/>
      <c r="P345" s="101"/>
      <c r="Q345" s="101"/>
      <c r="R345" s="101"/>
      <c r="S345" s="101"/>
      <c r="T345" s="101"/>
      <c r="U345" s="101"/>
      <c r="V345" s="101"/>
      <c r="W345" s="101"/>
      <c r="X345" s="101"/>
      <c r="Y345" s="101"/>
      <c r="Z345" s="101"/>
      <c r="AA345" s="101"/>
      <c r="AB345" s="101"/>
      <c r="AC345" s="101"/>
      <c r="AD345" s="101"/>
      <c r="AE345" s="101"/>
      <c r="AF345" s="101"/>
      <c r="AG345" s="101"/>
      <c r="AH345" s="101"/>
      <c r="AI345" s="101"/>
      <c r="AJ345" s="101"/>
    </row>
    <row r="346" spans="1:36" x14ac:dyDescent="0.35">
      <c r="A346" s="101"/>
      <c r="B346" s="101"/>
      <c r="C346" s="101"/>
      <c r="D346" s="101"/>
      <c r="E346" s="101"/>
      <c r="F346" s="101"/>
      <c r="G346" s="101"/>
      <c r="H346" s="101"/>
      <c r="I346" s="101"/>
      <c r="J346" s="101"/>
      <c r="K346" s="101"/>
      <c r="L346" s="101"/>
      <c r="M346" s="101"/>
      <c r="N346" s="101"/>
      <c r="O346" s="101"/>
      <c r="P346" s="101"/>
      <c r="Q346" s="101"/>
      <c r="R346" s="101"/>
      <c r="S346" s="101"/>
      <c r="T346" s="101"/>
      <c r="U346" s="101"/>
      <c r="V346" s="101"/>
      <c r="W346" s="101"/>
      <c r="X346" s="101"/>
      <c r="Y346" s="101"/>
      <c r="Z346" s="101"/>
      <c r="AA346" s="101"/>
      <c r="AB346" s="101"/>
      <c r="AC346" s="101"/>
      <c r="AD346" s="101"/>
      <c r="AE346" s="101"/>
      <c r="AF346" s="101"/>
      <c r="AG346" s="101"/>
      <c r="AH346" s="101"/>
      <c r="AI346" s="101"/>
      <c r="AJ346" s="101"/>
    </row>
    <row r="347" spans="1:36" x14ac:dyDescent="0.35">
      <c r="A347" s="101"/>
      <c r="B347" s="101"/>
      <c r="C347" s="101"/>
      <c r="D347" s="101"/>
      <c r="E347" s="101"/>
      <c r="F347" s="101"/>
      <c r="G347" s="101"/>
      <c r="H347" s="101"/>
      <c r="I347" s="101"/>
      <c r="J347" s="101"/>
      <c r="K347" s="101"/>
      <c r="L347" s="101"/>
      <c r="M347" s="101"/>
      <c r="N347" s="101"/>
      <c r="O347" s="101"/>
      <c r="P347" s="101"/>
      <c r="Q347" s="101"/>
      <c r="R347" s="101"/>
      <c r="S347" s="101"/>
      <c r="T347" s="101"/>
      <c r="U347" s="101"/>
      <c r="V347" s="101"/>
      <c r="W347" s="101"/>
      <c r="X347" s="101"/>
      <c r="Y347" s="101"/>
      <c r="Z347" s="101"/>
      <c r="AA347" s="101"/>
      <c r="AB347" s="101"/>
      <c r="AC347" s="101"/>
      <c r="AD347" s="101"/>
      <c r="AE347" s="101"/>
      <c r="AF347" s="101"/>
      <c r="AG347" s="101"/>
      <c r="AH347" s="101"/>
      <c r="AI347" s="101"/>
      <c r="AJ347" s="101"/>
    </row>
    <row r="348" spans="1:36" x14ac:dyDescent="0.35">
      <c r="A348" s="101"/>
      <c r="B348" s="101"/>
      <c r="C348" s="101"/>
      <c r="D348" s="101"/>
      <c r="E348" s="101"/>
      <c r="F348" s="101"/>
      <c r="G348" s="101"/>
      <c r="H348" s="101"/>
      <c r="I348" s="101"/>
      <c r="J348" s="101"/>
      <c r="K348" s="101"/>
      <c r="L348" s="101"/>
      <c r="M348" s="101"/>
      <c r="N348" s="101"/>
      <c r="O348" s="101"/>
      <c r="P348" s="101"/>
      <c r="Q348" s="101"/>
      <c r="R348" s="101"/>
      <c r="S348" s="101"/>
      <c r="T348" s="101"/>
      <c r="U348" s="101"/>
      <c r="V348" s="101"/>
      <c r="W348" s="101"/>
      <c r="X348" s="101"/>
      <c r="Y348" s="101"/>
      <c r="Z348" s="101"/>
      <c r="AA348" s="101"/>
      <c r="AB348" s="101"/>
      <c r="AC348" s="101"/>
      <c r="AD348" s="101"/>
      <c r="AE348" s="101"/>
      <c r="AF348" s="101"/>
      <c r="AG348" s="101"/>
      <c r="AH348" s="101"/>
      <c r="AI348" s="101"/>
      <c r="AJ348" s="101"/>
    </row>
  </sheetData>
  <mergeCells count="9">
    <mergeCell ref="C3:D3"/>
    <mergeCell ref="C4:D4"/>
    <mergeCell ref="C6:D6"/>
    <mergeCell ref="C1:D1"/>
    <mergeCell ref="A320:B320"/>
    <mergeCell ref="C2:D2"/>
    <mergeCell ref="B45:B86"/>
    <mergeCell ref="B107:B124"/>
    <mergeCell ref="B24:B29"/>
  </mergeCells>
  <pageMargins left="0.25" right="0.25" top="0.75" bottom="0.75" header="0.3" footer="0.3"/>
  <pageSetup scale="56" fitToHeight="0" orientation="landscape" r:id="rId1"/>
  <headerFooter>
    <oddFooter>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  <pageSetUpPr fitToPage="1"/>
  </sheetPr>
  <dimension ref="A1:T35"/>
  <sheetViews>
    <sheetView workbookViewId="0">
      <pane ySplit="7" topLeftCell="A8" activePane="bottomLeft" state="frozen"/>
      <selection pane="bottomLeft" activeCell="H6" sqref="H6"/>
    </sheetView>
  </sheetViews>
  <sheetFormatPr defaultColWidth="8.84375" defaultRowHeight="15.5" x14ac:dyDescent="0.35"/>
  <cols>
    <col min="1" max="2" width="3.4609375" style="137" customWidth="1"/>
    <col min="3" max="3" width="14.3828125" style="137" customWidth="1"/>
    <col min="4" max="4" width="25.3828125" style="137" customWidth="1"/>
    <col min="5" max="8" width="14.53515625" style="137" customWidth="1"/>
    <col min="9" max="9" width="6" style="137" customWidth="1"/>
    <col min="10" max="10" width="3.4609375" style="137" customWidth="1"/>
    <col min="11" max="16384" width="8.84375" style="137"/>
  </cols>
  <sheetData>
    <row r="1" spans="1:20" ht="6" customHeight="1" x14ac:dyDescent="0.35">
      <c r="A1" s="30"/>
      <c r="B1" s="29"/>
      <c r="C1" s="29"/>
      <c r="D1" s="29"/>
      <c r="E1" s="136"/>
      <c r="F1" s="136"/>
      <c r="G1" s="136"/>
      <c r="H1" s="136"/>
      <c r="I1" s="29"/>
      <c r="J1" s="28"/>
      <c r="K1" s="19"/>
      <c r="L1" s="19"/>
      <c r="M1" s="19"/>
      <c r="N1" s="19"/>
      <c r="O1" s="19"/>
      <c r="P1" s="19"/>
      <c r="Q1" s="19"/>
      <c r="R1" s="19"/>
    </row>
    <row r="2" spans="1:20" ht="6" customHeight="1" thickBot="1" x14ac:dyDescent="0.4">
      <c r="A2" s="27"/>
      <c r="B2" s="19"/>
      <c r="C2" s="19"/>
      <c r="D2" s="19"/>
      <c r="E2" s="19"/>
      <c r="F2" s="19"/>
      <c r="G2" s="19"/>
      <c r="H2" s="19"/>
      <c r="I2" s="19"/>
      <c r="J2" s="26"/>
      <c r="K2" s="19"/>
      <c r="L2" s="19"/>
      <c r="M2" s="19"/>
      <c r="N2" s="19"/>
      <c r="O2" s="19"/>
      <c r="P2" s="19"/>
      <c r="Q2" s="19"/>
      <c r="R2" s="19"/>
    </row>
    <row r="3" spans="1:20" x14ac:dyDescent="0.35">
      <c r="A3" s="27"/>
      <c r="B3" s="19"/>
      <c r="C3" s="202" t="s">
        <v>0</v>
      </c>
      <c r="D3" s="191" t="s">
        <v>110</v>
      </c>
      <c r="E3" s="203"/>
      <c r="F3" s="204"/>
      <c r="G3" s="192"/>
      <c r="H3" s="197" t="str">
        <f>'DETAILED ESTIMATE'!O$1</f>
        <v>Rev(0)</v>
      </c>
      <c r="I3" s="145"/>
      <c r="J3" s="26"/>
      <c r="K3" s="19"/>
      <c r="L3" s="19"/>
      <c r="M3" s="19"/>
      <c r="N3" s="19"/>
      <c r="O3" s="19"/>
      <c r="P3" s="20"/>
      <c r="Q3" s="20"/>
      <c r="R3" s="20"/>
      <c r="S3" s="20"/>
      <c r="T3" s="20"/>
    </row>
    <row r="4" spans="1:20" x14ac:dyDescent="0.35">
      <c r="A4" s="27"/>
      <c r="B4" s="20"/>
      <c r="C4" s="205" t="s">
        <v>1</v>
      </c>
      <c r="D4" s="196" t="s">
        <v>111</v>
      </c>
      <c r="E4" s="198"/>
      <c r="F4" s="198"/>
      <c r="G4" s="212" t="s">
        <v>92</v>
      </c>
      <c r="H4" s="212">
        <v>0.01</v>
      </c>
      <c r="I4" s="20"/>
      <c r="J4" s="26"/>
      <c r="K4" s="19"/>
      <c r="L4" s="19"/>
      <c r="M4" s="19"/>
      <c r="N4" s="19"/>
      <c r="O4" s="19"/>
      <c r="P4" s="20"/>
      <c r="Q4" s="20"/>
      <c r="R4" s="20"/>
      <c r="S4" s="20"/>
      <c r="T4" s="20"/>
    </row>
    <row r="5" spans="1:20" x14ac:dyDescent="0.35">
      <c r="A5" s="27"/>
      <c r="B5" s="20"/>
      <c r="C5" s="220" t="s">
        <v>94</v>
      </c>
      <c r="D5" s="234">
        <f>SUM(D6)</f>
        <v>1262</v>
      </c>
      <c r="E5" s="198"/>
      <c r="G5" s="198"/>
      <c r="H5" s="199"/>
      <c r="I5" s="20"/>
      <c r="J5" s="26"/>
      <c r="K5" s="19"/>
      <c r="L5" s="19"/>
      <c r="M5" s="19"/>
      <c r="N5" s="19"/>
      <c r="O5" s="19"/>
      <c r="P5" s="20"/>
      <c r="Q5" s="20"/>
      <c r="R5" s="20"/>
      <c r="S5" s="20"/>
      <c r="T5" s="20"/>
    </row>
    <row r="6" spans="1:20" x14ac:dyDescent="0.35">
      <c r="A6" s="27"/>
      <c r="B6" s="20"/>
      <c r="C6" s="206" t="s">
        <v>93</v>
      </c>
      <c r="D6" s="207">
        <v>1262</v>
      </c>
      <c r="E6" s="198"/>
      <c r="F6" s="198"/>
      <c r="G6" s="198"/>
      <c r="H6" s="199"/>
      <c r="I6" s="20"/>
      <c r="J6" s="26"/>
      <c r="K6" s="19"/>
      <c r="L6" s="19"/>
      <c r="M6" s="19"/>
      <c r="N6" s="19"/>
      <c r="O6" s="19"/>
      <c r="P6" s="20"/>
      <c r="Q6" s="20"/>
      <c r="R6" s="20"/>
      <c r="S6" s="20"/>
      <c r="T6" s="20"/>
    </row>
    <row r="7" spans="1:20" ht="16" thickBot="1" x14ac:dyDescent="0.4">
      <c r="A7" s="27"/>
      <c r="B7" s="20"/>
      <c r="C7" s="200" t="s">
        <v>95</v>
      </c>
      <c r="D7" s="193" t="s">
        <v>6</v>
      </c>
      <c r="E7" s="194" t="s">
        <v>105</v>
      </c>
      <c r="F7" s="194" t="s">
        <v>106</v>
      </c>
      <c r="G7" s="194" t="s">
        <v>90</v>
      </c>
      <c r="H7" s="195" t="s">
        <v>91</v>
      </c>
      <c r="I7" s="20"/>
      <c r="J7" s="26"/>
      <c r="K7" s="19"/>
      <c r="L7" s="19"/>
      <c r="M7" s="19"/>
      <c r="N7" s="19"/>
      <c r="O7" s="19"/>
      <c r="P7" s="20"/>
      <c r="Q7" s="20"/>
      <c r="R7" s="20"/>
      <c r="S7" s="20"/>
      <c r="T7" s="20"/>
    </row>
    <row r="8" spans="1:20" x14ac:dyDescent="0.35">
      <c r="A8" s="27"/>
      <c r="B8" s="20"/>
      <c r="C8" s="201" t="s">
        <v>96</v>
      </c>
      <c r="D8" s="157" t="s">
        <v>11</v>
      </c>
      <c r="E8" s="140">
        <f>'DETAILED ESTIMATE'!K19</f>
        <v>0</v>
      </c>
      <c r="F8" s="140">
        <f>+'DETAILED ESTIMATE'!L$19</f>
        <v>0</v>
      </c>
      <c r="G8" s="140">
        <f>+E8+F8</f>
        <v>0</v>
      </c>
      <c r="H8" s="141">
        <f>+G8/D5</f>
        <v>0</v>
      </c>
      <c r="I8" s="20"/>
      <c r="J8" s="26"/>
      <c r="K8" s="19"/>
      <c r="L8" s="20"/>
      <c r="M8" s="20"/>
      <c r="N8" s="20"/>
      <c r="O8" s="20"/>
      <c r="P8" s="20"/>
      <c r="Q8" s="20"/>
      <c r="R8" s="20"/>
      <c r="S8" s="20"/>
      <c r="T8" s="20"/>
    </row>
    <row r="9" spans="1:20" x14ac:dyDescent="0.35">
      <c r="A9" s="27"/>
      <c r="B9" s="20"/>
      <c r="C9" s="201" t="s">
        <v>97</v>
      </c>
      <c r="D9" s="156" t="s">
        <v>52</v>
      </c>
      <c r="E9" s="140">
        <f>+'DETAILED ESTIMATE'!K$31</f>
        <v>108.24000000000001</v>
      </c>
      <c r="F9" s="140">
        <f>+'DETAILED ESTIMATE'!L$31</f>
        <v>162.35999999999999</v>
      </c>
      <c r="G9" s="140">
        <f t="shared" ref="G9:G10" si="0">+E9+F9</f>
        <v>270.60000000000002</v>
      </c>
      <c r="H9" s="238">
        <f>+G9/D5</f>
        <v>0.21442155309033281</v>
      </c>
      <c r="I9" s="20"/>
      <c r="J9" s="26"/>
      <c r="K9" s="19"/>
      <c r="L9" s="20"/>
      <c r="M9" s="20"/>
      <c r="N9" s="20"/>
      <c r="O9" s="20"/>
      <c r="P9" s="20"/>
      <c r="Q9" s="20"/>
      <c r="R9" s="20"/>
      <c r="S9" s="20"/>
      <c r="T9" s="20"/>
    </row>
    <row r="10" spans="1:20" x14ac:dyDescent="0.35">
      <c r="A10" s="27"/>
      <c r="B10" s="20"/>
      <c r="C10" s="201" t="s">
        <v>98</v>
      </c>
      <c r="D10" s="156" t="s">
        <v>87</v>
      </c>
      <c r="E10" s="140">
        <f>+'DETAILED ESTIMATE'!K$41</f>
        <v>1300</v>
      </c>
      <c r="F10" s="140">
        <f>+'DETAILED ESTIMATE'!L$41</f>
        <v>2500</v>
      </c>
      <c r="G10" s="140">
        <f t="shared" si="0"/>
        <v>3800</v>
      </c>
      <c r="H10" s="238">
        <f>+G10/D5</f>
        <v>3.0110935023771792</v>
      </c>
      <c r="I10" s="20"/>
      <c r="J10" s="26"/>
      <c r="K10" s="19"/>
      <c r="L10" s="20"/>
      <c r="M10" s="20"/>
      <c r="N10" s="20"/>
      <c r="O10" s="20"/>
      <c r="P10" s="20"/>
      <c r="Q10" s="20"/>
      <c r="R10" s="20"/>
      <c r="S10" s="20"/>
      <c r="T10" s="20"/>
    </row>
    <row r="11" spans="1:20" x14ac:dyDescent="0.35">
      <c r="A11" s="27"/>
      <c r="B11" s="20"/>
      <c r="C11" s="201" t="s">
        <v>99</v>
      </c>
      <c r="D11" s="156" t="s">
        <v>88</v>
      </c>
      <c r="E11" s="140">
        <f>+'DETAILED ESTIMATE'!K$88</f>
        <v>3718.22</v>
      </c>
      <c r="F11" s="140">
        <f>+'DETAILED ESTIMATE'!L$88</f>
        <v>5483.0600000000022</v>
      </c>
      <c r="G11" s="140">
        <f t="shared" ref="G11:G18" si="1">+E11+F11</f>
        <v>9201.2800000000025</v>
      </c>
      <c r="H11" s="238">
        <f>+G11/D5</f>
        <v>7.2910301109350257</v>
      </c>
      <c r="I11" s="20"/>
      <c r="J11" s="26"/>
      <c r="K11" s="19"/>
      <c r="L11" s="20"/>
      <c r="M11" s="20"/>
      <c r="N11" s="20"/>
      <c r="O11" s="20"/>
      <c r="P11" s="20"/>
      <c r="Q11" s="20"/>
      <c r="R11" s="20"/>
      <c r="S11" s="20"/>
      <c r="T11" s="20"/>
    </row>
    <row r="12" spans="1:20" x14ac:dyDescent="0.35">
      <c r="A12" s="27"/>
      <c r="B12" s="20"/>
      <c r="C12" s="201" t="s">
        <v>99</v>
      </c>
      <c r="D12" s="156" t="s">
        <v>66</v>
      </c>
      <c r="E12" s="140">
        <f>+'DETAILED ESTIMATE'!K$93</f>
        <v>2032.8000000000002</v>
      </c>
      <c r="F12" s="140">
        <f>+'DETAILED ESTIMATE'!L$93</f>
        <v>2769.8</v>
      </c>
      <c r="G12" s="140">
        <f t="shared" si="1"/>
        <v>4802.6000000000004</v>
      </c>
      <c r="H12" s="238">
        <f>+G12/D5</f>
        <v>3.8055467511885896</v>
      </c>
      <c r="I12" s="20"/>
      <c r="J12" s="26"/>
      <c r="K12" s="19"/>
      <c r="L12" s="20"/>
      <c r="M12" s="20"/>
      <c r="N12" s="20"/>
      <c r="O12" s="20"/>
      <c r="P12" s="20"/>
      <c r="Q12" s="20"/>
      <c r="R12" s="20"/>
      <c r="S12" s="20"/>
      <c r="T12" s="20"/>
    </row>
    <row r="13" spans="1:20" x14ac:dyDescent="0.35">
      <c r="A13" s="27"/>
      <c r="B13" s="20"/>
      <c r="C13" s="201" t="s">
        <v>99</v>
      </c>
      <c r="D13" s="156" t="s">
        <v>89</v>
      </c>
      <c r="E13" s="140">
        <f>+'DETAILED ESTIMATE'!K$104</f>
        <v>3443</v>
      </c>
      <c r="F13" s="140">
        <f>+'DETAILED ESTIMATE'!L$104</f>
        <v>4830.1000000000013</v>
      </c>
      <c r="G13" s="140">
        <f t="shared" si="1"/>
        <v>8273.1000000000022</v>
      </c>
      <c r="H13" s="238">
        <f>+G13/D5</f>
        <v>6.555546751188591</v>
      </c>
      <c r="I13" s="20"/>
      <c r="J13" s="26"/>
      <c r="K13" s="19"/>
      <c r="L13" s="20"/>
      <c r="M13" s="20"/>
      <c r="N13" s="20"/>
      <c r="O13" s="20"/>
      <c r="P13" s="20"/>
      <c r="Q13" s="20"/>
      <c r="R13" s="20"/>
      <c r="S13" s="20"/>
      <c r="T13" s="20"/>
    </row>
    <row r="14" spans="1:20" x14ac:dyDescent="0.35">
      <c r="A14" s="27"/>
      <c r="B14" s="20"/>
      <c r="C14" s="201" t="s">
        <v>99</v>
      </c>
      <c r="D14" s="156" t="s">
        <v>70</v>
      </c>
      <c r="E14" s="140">
        <f>+'DETAILED ESTIMATE'!K$126</f>
        <v>9250.0399999999991</v>
      </c>
      <c r="F14" s="140">
        <f>+'DETAILED ESTIMATE'!L$126</f>
        <v>11728.060000000003</v>
      </c>
      <c r="G14" s="140">
        <f t="shared" si="1"/>
        <v>20978.100000000002</v>
      </c>
      <c r="H14" s="238">
        <f>+G14/D5</f>
        <v>16.622900158478608</v>
      </c>
      <c r="I14" s="20"/>
      <c r="J14" s="26"/>
      <c r="K14" s="19"/>
      <c r="L14" s="20"/>
      <c r="M14" s="20"/>
      <c r="N14" s="20"/>
      <c r="O14" s="20"/>
      <c r="P14" s="20"/>
      <c r="Q14" s="20"/>
      <c r="R14" s="20"/>
      <c r="S14" s="20"/>
      <c r="T14" s="20"/>
    </row>
    <row r="15" spans="1:20" x14ac:dyDescent="0.35">
      <c r="A15" s="27"/>
      <c r="B15" s="20"/>
      <c r="C15" s="201" t="s">
        <v>100</v>
      </c>
      <c r="D15" s="156" t="s">
        <v>54</v>
      </c>
      <c r="E15" s="140">
        <f>+'DETAILED ESTIMATE'!K$156</f>
        <v>2939.5</v>
      </c>
      <c r="F15" s="140">
        <f>+'DETAILED ESTIMATE'!L$156</f>
        <v>9186</v>
      </c>
      <c r="G15" s="140">
        <f t="shared" si="1"/>
        <v>12125.5</v>
      </c>
      <c r="H15" s="238">
        <f>+G15/D5</f>
        <v>9.6081616481774965</v>
      </c>
      <c r="I15" s="20"/>
      <c r="J15" s="26"/>
      <c r="K15" s="19"/>
      <c r="L15" s="20"/>
      <c r="M15" s="20"/>
      <c r="N15" s="20"/>
      <c r="O15" s="20"/>
      <c r="P15" s="20"/>
      <c r="Q15" s="20"/>
      <c r="R15" s="20"/>
      <c r="S15" s="20"/>
      <c r="T15" s="20"/>
    </row>
    <row r="16" spans="1:20" ht="17.25" customHeight="1" x14ac:dyDescent="0.35">
      <c r="A16" s="27"/>
      <c r="B16" s="20"/>
      <c r="C16" s="201" t="s">
        <v>101</v>
      </c>
      <c r="D16" s="156" t="s">
        <v>55</v>
      </c>
      <c r="E16" s="140">
        <f>+'DETAILED ESTIMATE'!K$187</f>
        <v>11450</v>
      </c>
      <c r="F16" s="140">
        <f>+'DETAILED ESTIMATE'!L$187</f>
        <v>40050</v>
      </c>
      <c r="G16" s="140">
        <f t="shared" si="1"/>
        <v>51500</v>
      </c>
      <c r="H16" s="238">
        <f>+G16/D5</f>
        <v>40.808240887480189</v>
      </c>
      <c r="I16" s="20"/>
      <c r="J16" s="26"/>
      <c r="K16" s="19"/>
      <c r="L16" s="20"/>
      <c r="M16" s="20"/>
      <c r="N16" s="20"/>
      <c r="O16" s="20"/>
      <c r="P16" s="20"/>
      <c r="Q16" s="20"/>
      <c r="R16" s="20"/>
      <c r="S16" s="20"/>
      <c r="T16" s="20"/>
    </row>
    <row r="17" spans="1:20" x14ac:dyDescent="0.35">
      <c r="A17" s="27"/>
      <c r="B17" s="20"/>
      <c r="C17" s="201" t="s">
        <v>102</v>
      </c>
      <c r="D17" s="156" t="s">
        <v>56</v>
      </c>
      <c r="E17" s="140">
        <f>+'DETAILED ESTIMATE'!K$241</f>
        <v>15741.299999999997</v>
      </c>
      <c r="F17" s="140">
        <f>+'DETAILED ESTIMATE'!L$241</f>
        <v>36178.099999999991</v>
      </c>
      <c r="G17" s="140">
        <f t="shared" si="1"/>
        <v>51919.399999999987</v>
      </c>
      <c r="H17" s="238">
        <f>+G17/D5</f>
        <v>41.140570522979388</v>
      </c>
      <c r="I17" s="20"/>
      <c r="J17" s="26"/>
      <c r="K17" s="19"/>
      <c r="L17" s="20"/>
      <c r="M17" s="20"/>
      <c r="N17" s="20"/>
      <c r="O17" s="20"/>
      <c r="P17" s="20"/>
      <c r="Q17" s="20"/>
      <c r="R17" s="20"/>
      <c r="S17" s="20"/>
      <c r="T17" s="20"/>
    </row>
    <row r="18" spans="1:20" x14ac:dyDescent="0.35">
      <c r="A18" s="27"/>
      <c r="B18" s="20"/>
      <c r="C18" s="201" t="s">
        <v>103</v>
      </c>
      <c r="D18" s="156" t="s">
        <v>57</v>
      </c>
      <c r="E18" s="140">
        <f>+'DETAILED ESTIMATE'!K$271</f>
        <v>7610.8</v>
      </c>
      <c r="F18" s="140">
        <f>+'DETAILED ESTIMATE'!L$271</f>
        <v>19696</v>
      </c>
      <c r="G18" s="140">
        <f t="shared" si="1"/>
        <v>27306.799999999999</v>
      </c>
      <c r="H18" s="238">
        <f>+G18/D5</f>
        <v>21.637717908082408</v>
      </c>
      <c r="I18" s="20"/>
      <c r="J18" s="26"/>
      <c r="K18" s="19"/>
      <c r="L18" s="20"/>
      <c r="M18" s="20"/>
      <c r="N18" s="20"/>
      <c r="O18" s="20"/>
      <c r="P18" s="20"/>
      <c r="Q18" s="20"/>
      <c r="R18" s="20"/>
      <c r="S18" s="20"/>
      <c r="T18" s="20"/>
    </row>
    <row r="19" spans="1:20" x14ac:dyDescent="0.35">
      <c r="A19" s="27"/>
      <c r="B19" s="20"/>
      <c r="C19" s="201" t="s">
        <v>104</v>
      </c>
      <c r="D19" s="156" t="s">
        <v>58</v>
      </c>
      <c r="E19" s="140">
        <f>+'DETAILED ESTIMATE'!K$318</f>
        <v>44355.199999999997</v>
      </c>
      <c r="F19" s="140">
        <f>+'DETAILED ESTIMATE'!L$318</f>
        <v>87976.400000000009</v>
      </c>
      <c r="G19" s="140">
        <f t="shared" ref="G19" si="2">+E19+F19</f>
        <v>132331.6</v>
      </c>
      <c r="H19" s="238">
        <f>+G19/D5</f>
        <v>104.85863708399367</v>
      </c>
      <c r="I19" s="20"/>
      <c r="J19" s="26"/>
      <c r="K19" s="19"/>
      <c r="L19" s="20"/>
      <c r="M19" s="20"/>
      <c r="N19" s="20"/>
      <c r="O19" s="20"/>
      <c r="P19" s="20"/>
      <c r="Q19" s="20"/>
      <c r="R19" s="20"/>
      <c r="S19" s="20"/>
      <c r="T19" s="20"/>
    </row>
    <row r="20" spans="1:20" x14ac:dyDescent="0.35">
      <c r="A20" s="27"/>
      <c r="B20" s="20"/>
      <c r="C20" s="138"/>
      <c r="D20" s="139"/>
      <c r="E20" s="140"/>
      <c r="F20" s="140"/>
      <c r="G20" s="140"/>
      <c r="H20" s="141"/>
      <c r="I20" s="20"/>
      <c r="J20" s="26"/>
      <c r="K20" s="19"/>
      <c r="L20" s="20"/>
      <c r="M20" s="20"/>
      <c r="N20" s="20"/>
      <c r="O20" s="20"/>
      <c r="P20" s="20"/>
      <c r="Q20" s="20"/>
      <c r="R20" s="20"/>
      <c r="S20" s="20"/>
      <c r="T20" s="20"/>
    </row>
    <row r="21" spans="1:20" x14ac:dyDescent="0.35">
      <c r="A21" s="27"/>
      <c r="B21" s="20"/>
      <c r="C21" s="138"/>
      <c r="D21" s="218" t="s">
        <v>107</v>
      </c>
      <c r="E21" s="219">
        <f>SUM(E8:E20)</f>
        <v>101949.1</v>
      </c>
      <c r="F21" s="219">
        <f>SUM(F8:F20)</f>
        <v>220559.88</v>
      </c>
      <c r="G21" s="219">
        <f>SUM(G8:G20)</f>
        <v>322508.98</v>
      </c>
      <c r="H21" s="219">
        <f>SUM(H8:H20)</f>
        <v>255.55386687797147</v>
      </c>
      <c r="I21" s="20"/>
      <c r="J21" s="26"/>
      <c r="K21" s="19"/>
      <c r="L21" s="20"/>
      <c r="M21" s="20"/>
      <c r="N21" s="20"/>
      <c r="O21" s="20"/>
      <c r="P21" s="20"/>
      <c r="Q21" s="20"/>
      <c r="R21" s="20"/>
      <c r="S21" s="20"/>
      <c r="T21" s="20"/>
    </row>
    <row r="22" spans="1:20" x14ac:dyDescent="0.35">
      <c r="A22" s="27"/>
      <c r="B22" s="20"/>
      <c r="C22" s="138"/>
      <c r="D22" s="218" t="s">
        <v>26</v>
      </c>
      <c r="E22" s="212"/>
      <c r="F22" s="212">
        <v>0.2</v>
      </c>
      <c r="G22" s="219">
        <f>+G21*F22</f>
        <v>64501.796000000002</v>
      </c>
      <c r="H22" s="219">
        <f>SUM(G22/D5)</f>
        <v>51.110773375594299</v>
      </c>
      <c r="I22" s="20"/>
      <c r="J22" s="26"/>
      <c r="K22" s="19"/>
      <c r="L22" s="20"/>
      <c r="M22" s="20"/>
      <c r="N22" s="20"/>
      <c r="O22" s="20"/>
      <c r="P22" s="20"/>
      <c r="Q22" s="20"/>
      <c r="R22" s="20"/>
      <c r="S22" s="20"/>
      <c r="T22" s="20"/>
    </row>
    <row r="23" spans="1:20" x14ac:dyDescent="0.35">
      <c r="A23" s="27"/>
      <c r="B23" s="20"/>
      <c r="C23" s="138"/>
      <c r="D23" s="218" t="s">
        <v>61</v>
      </c>
      <c r="E23" s="212"/>
      <c r="F23" s="212">
        <v>0.03</v>
      </c>
      <c r="G23" s="219">
        <f>+G21*F23</f>
        <v>9675.2693999999992</v>
      </c>
      <c r="H23" s="219">
        <f>SUM(G23/D5)</f>
        <v>7.6666160063391438</v>
      </c>
      <c r="I23" s="20"/>
      <c r="J23" s="26"/>
      <c r="K23" s="19"/>
      <c r="L23" s="20"/>
      <c r="M23" s="20"/>
      <c r="N23" s="20"/>
      <c r="O23" s="20"/>
      <c r="P23" s="20"/>
      <c r="Q23" s="20"/>
      <c r="R23" s="20"/>
      <c r="S23" s="20"/>
      <c r="T23" s="20"/>
    </row>
    <row r="24" spans="1:20" x14ac:dyDescent="0.35">
      <c r="A24" s="27"/>
      <c r="B24" s="20"/>
      <c r="C24" s="138"/>
      <c r="D24" s="218" t="s">
        <v>62</v>
      </c>
      <c r="E24" s="212"/>
      <c r="F24" s="212">
        <v>7.0000000000000007E-2</v>
      </c>
      <c r="G24" s="219">
        <f>+G21*F24</f>
        <v>22575.6286</v>
      </c>
      <c r="H24" s="219">
        <f>SUM(G24/D5)</f>
        <v>17.888770681458002</v>
      </c>
      <c r="I24" s="20"/>
      <c r="J24" s="26"/>
      <c r="K24" s="19"/>
      <c r="L24" s="20"/>
      <c r="M24" s="20"/>
      <c r="N24" s="20"/>
      <c r="O24" s="20"/>
      <c r="P24" s="20"/>
      <c r="Q24" s="20"/>
      <c r="R24" s="20"/>
      <c r="S24" s="20"/>
      <c r="T24" s="20"/>
    </row>
    <row r="25" spans="1:20" ht="31.5" thickBot="1" x14ac:dyDescent="0.4">
      <c r="A25" s="27"/>
      <c r="B25" s="20"/>
      <c r="C25" s="142"/>
      <c r="D25" s="143" t="s">
        <v>19</v>
      </c>
      <c r="E25" s="144"/>
      <c r="F25" s="144"/>
      <c r="G25" s="144">
        <f>+G22+G21+G23+G24</f>
        <v>419261.67399999994</v>
      </c>
      <c r="H25" s="144">
        <f>+H22+H21+H23+H24</f>
        <v>332.22002694136296</v>
      </c>
      <c r="I25" s="20"/>
      <c r="J25" s="26"/>
      <c r="K25" s="19"/>
      <c r="L25" s="19"/>
      <c r="M25" s="19"/>
      <c r="N25" s="19"/>
      <c r="O25" s="19"/>
      <c r="P25" s="20"/>
      <c r="Q25" s="20"/>
      <c r="R25" s="20"/>
      <c r="S25" s="20"/>
      <c r="T25" s="20"/>
    </row>
    <row r="26" spans="1:20" x14ac:dyDescent="0.35">
      <c r="A26" s="27"/>
      <c r="B26" s="20"/>
      <c r="C26" s="20"/>
      <c r="D26" s="20"/>
      <c r="E26" s="20"/>
      <c r="F26" s="20"/>
      <c r="G26" s="20"/>
      <c r="H26" s="20"/>
      <c r="I26" s="146"/>
      <c r="J26" s="26"/>
      <c r="K26" s="19"/>
      <c r="L26" s="19"/>
      <c r="M26" s="19"/>
      <c r="N26" s="19"/>
      <c r="O26" s="19"/>
      <c r="P26" s="20"/>
      <c r="Q26" s="20"/>
      <c r="R26" s="20"/>
      <c r="S26" s="20"/>
      <c r="T26" s="20"/>
    </row>
    <row r="27" spans="1:20" ht="16" thickBot="1" x14ac:dyDescent="0.4">
      <c r="A27" s="25"/>
      <c r="B27" s="24"/>
      <c r="C27" s="24"/>
      <c r="D27" s="62" t="s">
        <v>59</v>
      </c>
      <c r="E27" s="24"/>
      <c r="F27" s="24"/>
      <c r="G27" s="24"/>
      <c r="H27" s="24"/>
      <c r="I27" s="23"/>
      <c r="J27" s="22"/>
      <c r="K27" s="19"/>
      <c r="L27" s="20"/>
      <c r="M27" s="20"/>
      <c r="N27" s="20"/>
      <c r="O27" s="20"/>
      <c r="P27" s="20"/>
      <c r="Q27" s="20"/>
      <c r="R27" s="20"/>
      <c r="S27" s="20"/>
      <c r="T27" s="20"/>
    </row>
    <row r="28" spans="1:20" x14ac:dyDescent="0.35">
      <c r="A28" s="19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</row>
    <row r="29" spans="1:20" x14ac:dyDescent="0.35">
      <c r="A29" s="19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</row>
    <row r="30" spans="1:20" x14ac:dyDescent="0.35">
      <c r="A30" s="19"/>
      <c r="B30" s="20"/>
      <c r="C30" s="20"/>
      <c r="D30" s="21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</row>
    <row r="31" spans="1:20" x14ac:dyDescent="0.35">
      <c r="A31" s="19"/>
      <c r="B31" s="20"/>
      <c r="C31" s="20"/>
      <c r="D31" s="21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</row>
    <row r="32" spans="1:20" x14ac:dyDescent="0.35">
      <c r="A32" s="19"/>
      <c r="B32" s="20"/>
      <c r="C32" s="20"/>
      <c r="D32" s="21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</row>
    <row r="33" spans="1:20" x14ac:dyDescent="0.35">
      <c r="A33" s="19"/>
      <c r="B33" s="20"/>
      <c r="C33" s="20"/>
      <c r="D33" s="21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</row>
    <row r="34" spans="1:20" x14ac:dyDescent="0.35">
      <c r="A34" s="19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</row>
    <row r="35" spans="1:20" x14ac:dyDescent="0.35">
      <c r="A35" s="19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</row>
  </sheetData>
  <pageMargins left="0.7" right="0.7" top="0.75" bottom="0.75" header="0.3" footer="0.3"/>
  <pageSetup paperSize="9" scale="47" fitToHeight="0" orientation="portrait" r:id="rId1"/>
  <headerFooter>
    <oddFooter>&amp;C&amp;P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d = " h t t p : / / w w w . w 3 . o r g / 2 0 0 1 / X M L S c h e m a "   x m l n s : x s i = " h t t p : / / w w w . w 3 . o r g / 2 0 0 1 / X M L S c h e m a - i n s t a n c e " > < T o k e n s / > < / S w i f t T o k e n s > 
</file>

<file path=customXml/itemProps1.xml><?xml version="1.0" encoding="utf-8"?>
<ds:datastoreItem xmlns:ds="http://schemas.openxmlformats.org/officeDocument/2006/customXml" ds:itemID="{8C631746-DF32-49A0-8266-9D3892027D15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DETAILED ESTIMATE</vt:lpstr>
      <vt:lpstr>SUMMARY</vt:lpstr>
      <vt:lpstr>'DETAILED ESTIMATE'!Print_Area</vt:lpstr>
      <vt:lpstr>SUMMARY!Print_Area</vt:lpstr>
      <vt:lpstr>'DETAILED ESTIMATE'!Print_Titles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</dc:creator>
  <cp:lastModifiedBy>Estimation Services</cp:lastModifiedBy>
  <cp:lastPrinted>2021-03-16T22:22:53Z</cp:lastPrinted>
  <dcterms:created xsi:type="dcterms:W3CDTF">2020-03-21T19:02:02Z</dcterms:created>
  <dcterms:modified xsi:type="dcterms:W3CDTF">2026-01-01T16:19:37Z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lanSwiftJobName">
    <vt:lpwstr/>
  </property>
  <property fmtid="{D5CDD505-2E9C-101B-9397-08002B2CF9AE}" pid="3" name="PlanSwiftJobGuid">
    <vt:lpwstr/>
  </property>
  <property fmtid="{D5CDD505-2E9C-101B-9397-08002B2CF9AE}" pid="4" name="LinkedDataId">
    <vt:lpwstr>{8C631746-DF32-49A0-8266-9D3892027D15}</vt:lpwstr>
  </property>
  <property fmtid="{D5CDD505-2E9C-101B-9397-08002B2CF9AE}" pid="5" name="PS9Connected">
    <vt:bool>true</vt:bool>
  </property>
</Properties>
</file>